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embeddings/oleObject1.bin" ContentType="application/vnd.openxmlformats-officedocument.oleObject"/>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6045" windowWidth="21720" windowHeight="6105" tabRatio="912"/>
  </bookViews>
  <sheets>
    <sheet name="Fechamento" sheetId="16" r:id="rId1"/>
    <sheet name="cronograma" sheetId="17" r:id="rId2"/>
    <sheet name="PLANILHA_SINTÉTICA" sheetId="1" r:id="rId3"/>
  </sheets>
  <externalReferences>
    <externalReference r:id="rId4"/>
    <externalReference r:id="rId5"/>
  </externalReferences>
  <definedNames>
    <definedName name="__Anonymous_Sheet_DB__0">PLANILHA_SINTÉTICA!$C$9:$M$1472</definedName>
    <definedName name="__xlnm.Print_Area_1">#REF!</definedName>
    <definedName name="__xlnm.Print_Area_2">#REF!</definedName>
    <definedName name="__xlnm.Print_Area_3">#REF!</definedName>
    <definedName name="__xlnm.Print_Area_3_1">#REF!</definedName>
    <definedName name="__xlnm.Print_Titles_1">#REF!</definedName>
    <definedName name="__xlnm.Print_Titles_2">#REF!</definedName>
    <definedName name="__xlnm.Print_Titles_3">#REF!</definedName>
    <definedName name="_xlnm._FilterDatabase" localSheetId="2" hidden="1">PLANILHA_SINTÉTICA!$A$9:$N$1472</definedName>
    <definedName name="_R10P">#REF!</definedName>
    <definedName name="_R10R">#REF!</definedName>
    <definedName name="_R11P">#REF!</definedName>
    <definedName name="_R11R">#REF!</definedName>
    <definedName name="_R12P">#REF!</definedName>
    <definedName name="_R12R">#REF!</definedName>
    <definedName name="_R13P">#REF!</definedName>
    <definedName name="_R13R">#REF!</definedName>
    <definedName name="_R14P">#REF!</definedName>
    <definedName name="_R14R">#REF!</definedName>
    <definedName name="_R15P">#REF!</definedName>
    <definedName name="_R15R">#REF!</definedName>
    <definedName name="_R16P">#REF!</definedName>
    <definedName name="_R16R">#REF!</definedName>
    <definedName name="_R17P">#REF!</definedName>
    <definedName name="_R17R">#REF!</definedName>
    <definedName name="_R18P">#REF!</definedName>
    <definedName name="_R18R">#REF!</definedName>
    <definedName name="_R19P">#REF!</definedName>
    <definedName name="_R19R">#REF!</definedName>
    <definedName name="_R1P">#REF!</definedName>
    <definedName name="_R1R">#REF!</definedName>
    <definedName name="_R20P">#REF!</definedName>
    <definedName name="_R20R">#REF!</definedName>
    <definedName name="_R21P">#REF!</definedName>
    <definedName name="_R21R">#REF!</definedName>
    <definedName name="_R22P">#REF!</definedName>
    <definedName name="_R22R">#REF!</definedName>
    <definedName name="_R23P">#REF!</definedName>
    <definedName name="_R23R">#REF!</definedName>
    <definedName name="_R24P">#REF!</definedName>
    <definedName name="_R24R">#REF!</definedName>
    <definedName name="_R2P">#REF!</definedName>
    <definedName name="_R2R">#REF!</definedName>
    <definedName name="_R3P">#REF!</definedName>
    <definedName name="_R3R">#REF!</definedName>
    <definedName name="_R4P">#REF!</definedName>
    <definedName name="_R4R">#REF!</definedName>
    <definedName name="_R5P">#REF!</definedName>
    <definedName name="_R5R">#REF!</definedName>
    <definedName name="_R6P">#REF!</definedName>
    <definedName name="_R6R">#REF!</definedName>
    <definedName name="_R7P">#REF!</definedName>
    <definedName name="_R7R">#REF!</definedName>
    <definedName name="_R8P">#REF!</definedName>
    <definedName name="_R8R">#REF!</definedName>
    <definedName name="_R9P">#REF!</definedName>
    <definedName name="_R9R">#REF!</definedName>
    <definedName name="_RP1">#REF!</definedName>
    <definedName name="_RP10">#REF!</definedName>
    <definedName name="_RP11">#REF!</definedName>
    <definedName name="_RP12">#REF!</definedName>
    <definedName name="_RP13">#REF!</definedName>
    <definedName name="_RP14">#REF!</definedName>
    <definedName name="_RP15">#REF!</definedName>
    <definedName name="_RP16">#REF!</definedName>
    <definedName name="_RP17">#REF!</definedName>
    <definedName name="_RP18">#REF!</definedName>
    <definedName name="_RP19">#REF!</definedName>
    <definedName name="_RP2">#REF!</definedName>
    <definedName name="_RP20">#REF!</definedName>
    <definedName name="_RP21">#REF!</definedName>
    <definedName name="_RP22">#REF!</definedName>
    <definedName name="_RP23">#REF!</definedName>
    <definedName name="_RP24">#REF!</definedName>
    <definedName name="_RP3">#REF!</definedName>
    <definedName name="_RP4">#REF!</definedName>
    <definedName name="_RP5">#REF!</definedName>
    <definedName name="_RP6">#REF!</definedName>
    <definedName name="_RP7">#REF!</definedName>
    <definedName name="_RP8">#REF!</definedName>
    <definedName name="_RP9">#REF!</definedName>
    <definedName name="_RR1">#REF!</definedName>
    <definedName name="_RR10">#REF!</definedName>
    <definedName name="_RR12">#REF!</definedName>
    <definedName name="_RR13">#REF!</definedName>
    <definedName name="_RR14">#REF!</definedName>
    <definedName name="_RR15">#REF!</definedName>
    <definedName name="_RR16">#REF!</definedName>
    <definedName name="_RR17">#REF!</definedName>
    <definedName name="_RR18">#REF!</definedName>
    <definedName name="_RR19">#REF!</definedName>
    <definedName name="_RR2">#REF!</definedName>
    <definedName name="_RR20">#REF!</definedName>
    <definedName name="_RR21">#REF!</definedName>
    <definedName name="_RR22">#REF!</definedName>
    <definedName name="_RR23">#REF!</definedName>
    <definedName name="_RR24">#REF!</definedName>
    <definedName name="_RR3">#REF!</definedName>
    <definedName name="_RR4">#REF!</definedName>
    <definedName name="_RR5">#REF!</definedName>
    <definedName name="_RR6">#REF!</definedName>
    <definedName name="_RR7">#REF!</definedName>
    <definedName name="_RR8">#REF!</definedName>
    <definedName name="_RR9">#REF!</definedName>
    <definedName name="_tt1">"$#REF!.$A$1:$B$3278"</definedName>
    <definedName name="A1P1">#REF!</definedName>
    <definedName name="A1P10">#REF!</definedName>
    <definedName name="A1P11">#REF!</definedName>
    <definedName name="A1P12">#REF!</definedName>
    <definedName name="A1P13">#REF!</definedName>
    <definedName name="A1P14">#REF!</definedName>
    <definedName name="A1P15">#REF!</definedName>
    <definedName name="A1P16">#REF!</definedName>
    <definedName name="A1P17">#REF!</definedName>
    <definedName name="A1P18">#REF!</definedName>
    <definedName name="A1P19">#REF!</definedName>
    <definedName name="A1P2">#REF!</definedName>
    <definedName name="A1P20">#REF!</definedName>
    <definedName name="A1P21">#REF!</definedName>
    <definedName name="A1P22">#REF!</definedName>
    <definedName name="A1P23">#REF!</definedName>
    <definedName name="A1P24">#REF!</definedName>
    <definedName name="A1P3">#REF!</definedName>
    <definedName name="A1P4">#REF!</definedName>
    <definedName name="A1P5">#REF!</definedName>
    <definedName name="A1P6">#REF!</definedName>
    <definedName name="A1P7">#REF!</definedName>
    <definedName name="A1P8">#REF!</definedName>
    <definedName name="A1P9">#REF!</definedName>
    <definedName name="A1R1">#REF!</definedName>
    <definedName name="A1R10">#REF!</definedName>
    <definedName name="A1R11">#REF!</definedName>
    <definedName name="A1R12">#REF!</definedName>
    <definedName name="A1R13">#REF!</definedName>
    <definedName name="A1R14">#REF!</definedName>
    <definedName name="A1R15">#REF!</definedName>
    <definedName name="A1R16">#REF!</definedName>
    <definedName name="A1R17">#REF!</definedName>
    <definedName name="A1R18">#REF!</definedName>
    <definedName name="A1R19">#REF!</definedName>
    <definedName name="A1R2">#REF!</definedName>
    <definedName name="A1R20">#REF!</definedName>
    <definedName name="A1R21">#REF!</definedName>
    <definedName name="A1R22">#REF!</definedName>
    <definedName name="A1R23">#REF!</definedName>
    <definedName name="A1R24">#REF!</definedName>
    <definedName name="A1R3">#REF!</definedName>
    <definedName name="A1R4">#REF!</definedName>
    <definedName name="A1R5">#REF!</definedName>
    <definedName name="A1R6">#REF!</definedName>
    <definedName name="A1R7">#REF!</definedName>
    <definedName name="A1R8">#REF!</definedName>
    <definedName name="A1R9">#REF!</definedName>
    <definedName name="A2P1">#REF!</definedName>
    <definedName name="A2P10">#REF!</definedName>
    <definedName name="A2P11">#REF!</definedName>
    <definedName name="A2P12">#REF!</definedName>
    <definedName name="A2P13">#REF!</definedName>
    <definedName name="A2P14">#REF!</definedName>
    <definedName name="A2P15">#REF!</definedName>
    <definedName name="A2P16">#REF!</definedName>
    <definedName name="A2P17">#REF!</definedName>
    <definedName name="A2P18">#REF!</definedName>
    <definedName name="A2P19">#REF!</definedName>
    <definedName name="A2P2">#REF!</definedName>
    <definedName name="A2P20">#REF!</definedName>
    <definedName name="A2P21">#REF!</definedName>
    <definedName name="A2P22">#REF!</definedName>
    <definedName name="A2P23">#REF!</definedName>
    <definedName name="A2P24">#REF!</definedName>
    <definedName name="A2P3">#REF!</definedName>
    <definedName name="A2P4">#REF!</definedName>
    <definedName name="A2P5">#REF!</definedName>
    <definedName name="A2P6">#REF!</definedName>
    <definedName name="A2P7">#REF!</definedName>
    <definedName name="A2P8">#REF!</definedName>
    <definedName name="A2P9">#REF!</definedName>
    <definedName name="A2R1">#REF!</definedName>
    <definedName name="A2R10">#REF!</definedName>
    <definedName name="A2R11">#REF!</definedName>
    <definedName name="A2R12">#REF!</definedName>
    <definedName name="A2R13">#REF!</definedName>
    <definedName name="A2R14">#REF!</definedName>
    <definedName name="A2R15">#REF!</definedName>
    <definedName name="A2R16">#REF!</definedName>
    <definedName name="A2R17">#REF!</definedName>
    <definedName name="A2R18">#REF!</definedName>
    <definedName name="A2R19">#REF!</definedName>
    <definedName name="A2R2">#REF!</definedName>
    <definedName name="A2R20">#REF!</definedName>
    <definedName name="A2R21">#REF!</definedName>
    <definedName name="A2R22">#REF!</definedName>
    <definedName name="A2R23">#REF!</definedName>
    <definedName name="A2R24">#REF!</definedName>
    <definedName name="A2R3">#REF!</definedName>
    <definedName name="A2R4">#REF!</definedName>
    <definedName name="A2R5">#REF!</definedName>
    <definedName name="A2R6">#REF!</definedName>
    <definedName name="A2R7">#REF!</definedName>
    <definedName name="A2R8">#REF!</definedName>
    <definedName name="A2R9">#REF!</definedName>
    <definedName name="A3P1">#REF!</definedName>
    <definedName name="A3P10">#REF!</definedName>
    <definedName name="A3P11">#REF!</definedName>
    <definedName name="A3P12">#REF!</definedName>
    <definedName name="A3P13">#REF!</definedName>
    <definedName name="A3P14">#REF!</definedName>
    <definedName name="A3P15">#REF!</definedName>
    <definedName name="A3P16">#REF!</definedName>
    <definedName name="A3P17">#REF!</definedName>
    <definedName name="A3P18">#REF!</definedName>
    <definedName name="A3P19">#REF!</definedName>
    <definedName name="A3P2">#REF!</definedName>
    <definedName name="A3P20">#REF!</definedName>
    <definedName name="A3P21">#REF!</definedName>
    <definedName name="A3P22">#REF!</definedName>
    <definedName name="A3P23">#REF!</definedName>
    <definedName name="A3P24">#REF!</definedName>
    <definedName name="A3P3">#REF!</definedName>
    <definedName name="A3P4">#REF!</definedName>
    <definedName name="A3P5">#REF!</definedName>
    <definedName name="A3P6">#REF!</definedName>
    <definedName name="A3P7">#REF!</definedName>
    <definedName name="A3P8">#REF!</definedName>
    <definedName name="A3P9">#REF!</definedName>
    <definedName name="A3R1">#REF!</definedName>
    <definedName name="A3R10">#REF!</definedName>
    <definedName name="A3R11">#REF!</definedName>
    <definedName name="A3R12">#REF!</definedName>
    <definedName name="A3R13">#REF!</definedName>
    <definedName name="A3R14">#REF!</definedName>
    <definedName name="A3R15">#REF!</definedName>
    <definedName name="A3R16">#REF!</definedName>
    <definedName name="A3R17">#REF!</definedName>
    <definedName name="A3R18">#REF!</definedName>
    <definedName name="A3R19">#REF!</definedName>
    <definedName name="A3R2">#REF!</definedName>
    <definedName name="A3R20">#REF!</definedName>
    <definedName name="A3R21">#REF!</definedName>
    <definedName name="A3R22">#REF!</definedName>
    <definedName name="A3R23">#REF!</definedName>
    <definedName name="A3R24">#REF!</definedName>
    <definedName name="A3R3">#REF!</definedName>
    <definedName name="A3R4">#REF!</definedName>
    <definedName name="A3R5">#REF!</definedName>
    <definedName name="A3R6">#REF!</definedName>
    <definedName name="A3R7">#REF!</definedName>
    <definedName name="A3R8">#REF!</definedName>
    <definedName name="A3R9">#REF!</definedName>
    <definedName name="A4P1">#REF!</definedName>
    <definedName name="A4P10">#REF!</definedName>
    <definedName name="A4P11">#REF!</definedName>
    <definedName name="A4P12">#REF!</definedName>
    <definedName name="A4P13">#REF!</definedName>
    <definedName name="A4P14">#REF!</definedName>
    <definedName name="A4P15">#REF!</definedName>
    <definedName name="A4P16">#REF!</definedName>
    <definedName name="A4P17">#REF!</definedName>
    <definedName name="A4P18">#REF!</definedName>
    <definedName name="A4P19">#REF!</definedName>
    <definedName name="A4P2">#REF!</definedName>
    <definedName name="A4P20">#REF!</definedName>
    <definedName name="A4P21">#REF!</definedName>
    <definedName name="A4P22">#REF!</definedName>
    <definedName name="A4P23">#REF!</definedName>
    <definedName name="A4P24">#REF!</definedName>
    <definedName name="A4P3">#REF!</definedName>
    <definedName name="A4P4">#REF!</definedName>
    <definedName name="A4P5">#REF!</definedName>
    <definedName name="A4P6">#REF!</definedName>
    <definedName name="A4P7">#REF!</definedName>
    <definedName name="A4P8">#REF!</definedName>
    <definedName name="A4P9">#REF!</definedName>
    <definedName name="A4R1">#REF!</definedName>
    <definedName name="A4R10">#REF!</definedName>
    <definedName name="A4R11">#REF!</definedName>
    <definedName name="A4R12">#REF!</definedName>
    <definedName name="A4R13">#REF!</definedName>
    <definedName name="A4R14">#REF!</definedName>
    <definedName name="A4R15">#REF!</definedName>
    <definedName name="A4R16">#REF!</definedName>
    <definedName name="A4R17">#REF!</definedName>
    <definedName name="A4R18">#REF!</definedName>
    <definedName name="A4R19">#REF!</definedName>
    <definedName name="A4R2">#REF!</definedName>
    <definedName name="A4R20">#REF!</definedName>
    <definedName name="A4R21">#REF!</definedName>
    <definedName name="A4R22">#REF!</definedName>
    <definedName name="A4R23">#REF!</definedName>
    <definedName name="A4R24">#REF!</definedName>
    <definedName name="A4R3">#REF!</definedName>
    <definedName name="A4R4">#REF!</definedName>
    <definedName name="A4R5">#REF!</definedName>
    <definedName name="A4R6">#REF!</definedName>
    <definedName name="A4R7">#REF!</definedName>
    <definedName name="A4R8">#REF!</definedName>
    <definedName name="A4R9">#REF!</definedName>
    <definedName name="A5P1">#REF!</definedName>
    <definedName name="A5P10">#REF!</definedName>
    <definedName name="A5P11">#REF!</definedName>
    <definedName name="A5P12">#REF!</definedName>
    <definedName name="A5P13">#REF!</definedName>
    <definedName name="A5P14">#REF!</definedName>
    <definedName name="A5P15">#REF!</definedName>
    <definedName name="A5P16">#REF!</definedName>
    <definedName name="A5P17">#REF!</definedName>
    <definedName name="A5P18">#REF!</definedName>
    <definedName name="A5P19">#REF!</definedName>
    <definedName name="A5P2">#REF!</definedName>
    <definedName name="A5P20">#REF!</definedName>
    <definedName name="A5P21">#REF!</definedName>
    <definedName name="A5P22">#REF!</definedName>
    <definedName name="A5P23">#REF!</definedName>
    <definedName name="A5P24">#REF!</definedName>
    <definedName name="A5P3">#REF!</definedName>
    <definedName name="A5P4">#REF!</definedName>
    <definedName name="A5P5">#REF!</definedName>
    <definedName name="A5P6">#REF!</definedName>
    <definedName name="A5P7">#REF!</definedName>
    <definedName name="A5P8">#REF!</definedName>
    <definedName name="A5P9">#REF!</definedName>
    <definedName name="A5R1">#REF!</definedName>
    <definedName name="A5R10">#REF!</definedName>
    <definedName name="A5R11">#REF!</definedName>
    <definedName name="A5R12">#REF!</definedName>
    <definedName name="A5R13">#REF!</definedName>
    <definedName name="A5R14">#REF!</definedName>
    <definedName name="A5R15">#REF!</definedName>
    <definedName name="A5R16">#REF!</definedName>
    <definedName name="A5R17">#REF!</definedName>
    <definedName name="A5R18">#REF!</definedName>
    <definedName name="A5R19">#REF!</definedName>
    <definedName name="A5R2">#REF!</definedName>
    <definedName name="A5R20">#REF!</definedName>
    <definedName name="A5R21">#REF!</definedName>
    <definedName name="A5R22">#REF!</definedName>
    <definedName name="A5R23">#REF!</definedName>
    <definedName name="A5R24">#REF!</definedName>
    <definedName name="A5R3">#REF!</definedName>
    <definedName name="A5R4">#REF!</definedName>
    <definedName name="A5R5">#REF!</definedName>
    <definedName name="A5R6">#REF!</definedName>
    <definedName name="A5R7">#REF!</definedName>
    <definedName name="A5R8">#REF!</definedName>
    <definedName name="A5R9">#REF!</definedName>
    <definedName name="add_1">#REF!</definedName>
    <definedName name="add_2">#REF!</definedName>
    <definedName name="add_3">#REF!</definedName>
    <definedName name="add_4">#REF!</definedName>
    <definedName name="add_5">#REF!</definedName>
    <definedName name="add_total">#REF!</definedName>
    <definedName name="_xlnm.Print_Area" localSheetId="1">cronograma!$A$2:$AC$38</definedName>
    <definedName name="_xlnm.Print_Area" localSheetId="0">Fechamento!$B$1:$N$55</definedName>
    <definedName name="_xlnm.Print_Area" localSheetId="2">PLANILHA_SINTÉTICA!$B$1:$M$1472</definedName>
    <definedName name="AUDITORIO">#REF!</definedName>
    <definedName name="BBB">#REF!</definedName>
    <definedName name="BD">#REF!</definedName>
    <definedName name="BDI">#REF!</definedName>
    <definedName name="BDI_LIC">#REF!</definedName>
    <definedName name="cfs">#REF!</definedName>
    <definedName name="crono">#REF!</definedName>
    <definedName name="CRONO_ADD">#REF!</definedName>
    <definedName name="CRONO_RES">#REF!</definedName>
    <definedName name="DXBDFG">"$#REF!.$A$1:$B$2408"</definedName>
    <definedName name="Excel_BuiltIn__FilterDatabase">"$#REF!.$B$8:$M$9"</definedName>
    <definedName name="Excel_BuiltIn__FilterDatabase_1">"$#REF!.$A$1:$F$5248"</definedName>
    <definedName name="Excel_BuiltIn__FilterDatabase_4">NA()</definedName>
    <definedName name="Excel_BuiltIn__FilterDatabase_4_1">"$#REF!.$#REF!$#REF!:$#REF!$#REF!"</definedName>
    <definedName name="Excel_BuiltIn__FilterDatabase_5">NA()</definedName>
    <definedName name="Excel_BuiltIn__FilterDatabase_6">PLANILHA_SINTÉTICA!$B$1:$C$1472</definedName>
    <definedName name="Excel_BuiltIn__FilterDatabase_6_1">NA()</definedName>
    <definedName name="Excel_BuiltIn__FilterDatabase_6_2">"#REF!"</definedName>
    <definedName name="Excel_BuiltIn__FilterDatabase_6_3">"#REF!"</definedName>
    <definedName name="Excel_BuiltIn_Print_Area">"$#REF!.$B$1:$N$9"</definedName>
    <definedName name="Excel_BuiltIn_Print_Area_7">"#REF!"</definedName>
    <definedName name="Excel_BuiltIn_Print_Area_7_1">"#REF!"</definedName>
    <definedName name="Excel_BuiltIn_Print_Area_7_1_1">"#REF!"</definedName>
    <definedName name="Excel_BuiltIn_Print_Area_7_1_1_1">"#REF!"</definedName>
    <definedName name="Excel_BuiltIn_Print_Area_7_1_1_1_1">"#REF!"</definedName>
    <definedName name="Excel_BuiltIn_Print_Area_7_1_1_1_1_1">"#REF!"</definedName>
    <definedName name="Excel_BuiltIn_Print_Area_7_1_1_1_1_1_1">"#REF!"</definedName>
    <definedName name="Excel_BuiltIn_Print_Area_7_1_1_1_1_1_2">"#REF!"</definedName>
    <definedName name="Excel_BuiltIn_Print_Area_7_1_1_1_1_1_3">"#REF!"</definedName>
    <definedName name="Excel_BuiltIn_Print_Area_7_1_1_1_1_2">"#REF!"</definedName>
    <definedName name="Excel_BuiltIn_Print_Area_7_1_1_1_1_3">"#REF!"</definedName>
    <definedName name="Excel_BuiltIn_Print_Area_7_1_1_1_2">"#REF!"</definedName>
    <definedName name="Excel_BuiltIn_Print_Area_7_1_1_1_3">"#REF!"</definedName>
    <definedName name="Excel_BuiltIn_Print_Area_7_1_1_2">"#REF!"</definedName>
    <definedName name="Excel_BuiltIn_Print_Area_7_1_1_3">"#REF!"</definedName>
    <definedName name="Excel_BuiltIn_Print_Area_7_1_2">"#REF!"</definedName>
    <definedName name="Excel_BuiltIn_Print_Area_7_1_3">"#REF!"</definedName>
    <definedName name="Excel_BuiltIn_Print_Area_7_2">"#REF!"</definedName>
    <definedName name="Excel_BuiltIn_Print_Area_7_3">"#REF!"</definedName>
    <definedName name="Excel_BuiltIn_Print_Titles">"$#REF!.$A$1:$AMJ$9"</definedName>
    <definedName name="ini">'[1] '!#REF!</definedName>
    <definedName name="k">"$#REF!.$A$1:$B$2408"</definedName>
    <definedName name="matriz">'[1] '!#REF!</definedName>
    <definedName name="MINUS">#REF!</definedName>
    <definedName name="Plan1">"$#REF!.$A$1:$B$2408"</definedName>
    <definedName name="PLUS">#REF!</definedName>
    <definedName name="po">#REF!</definedName>
    <definedName name="REF">'[1] '!$F$464:$F$489</definedName>
    <definedName name="rere">#REF!</definedName>
    <definedName name="RODAPÉ">[1]Relatório!#REF!</definedName>
    <definedName name="rt">#REF!</definedName>
    <definedName name="S10P1">#REF!</definedName>
    <definedName name="S10P10">#REF!</definedName>
    <definedName name="S10P11">#REF!</definedName>
    <definedName name="S10P12">#REF!</definedName>
    <definedName name="S10P13">#REF!</definedName>
    <definedName name="S10P14">#REF!</definedName>
    <definedName name="S10P15">#REF!</definedName>
    <definedName name="S10P16">#REF!</definedName>
    <definedName name="S10P17">#REF!</definedName>
    <definedName name="S10P18">#REF!</definedName>
    <definedName name="S10P19">#REF!</definedName>
    <definedName name="S10P2">#REF!</definedName>
    <definedName name="S10P20">#REF!</definedName>
    <definedName name="S10P21">#REF!</definedName>
    <definedName name="S10P22">#REF!</definedName>
    <definedName name="S10P23">#REF!</definedName>
    <definedName name="S10P24">#REF!</definedName>
    <definedName name="S10P3">#REF!</definedName>
    <definedName name="S10P4">#REF!</definedName>
    <definedName name="S10P5">#REF!</definedName>
    <definedName name="S10P6">#REF!</definedName>
    <definedName name="S10P7">#REF!</definedName>
    <definedName name="S10P8">#REF!</definedName>
    <definedName name="S10P9">#REF!</definedName>
    <definedName name="S10R1">#REF!</definedName>
    <definedName name="S10R10">#REF!</definedName>
    <definedName name="S10R11">#REF!</definedName>
    <definedName name="S10R12">#REF!</definedName>
    <definedName name="S10R13">#REF!</definedName>
    <definedName name="S10R14">#REF!</definedName>
    <definedName name="S10R15">#REF!</definedName>
    <definedName name="S10R16">#REF!</definedName>
    <definedName name="S10R17">#REF!</definedName>
    <definedName name="S10R18">#REF!</definedName>
    <definedName name="S10R19">#REF!</definedName>
    <definedName name="S10R2">#REF!</definedName>
    <definedName name="S10R20">#REF!</definedName>
    <definedName name="S10R21">#REF!</definedName>
    <definedName name="S10R22">#REF!</definedName>
    <definedName name="S10R23">#REF!</definedName>
    <definedName name="S10R24">#REF!</definedName>
    <definedName name="S10R3">#REF!</definedName>
    <definedName name="S10R4">#REF!</definedName>
    <definedName name="S10R5">#REF!</definedName>
    <definedName name="S10R6">#REF!</definedName>
    <definedName name="S10R7">#REF!</definedName>
    <definedName name="S10R8">#REF!</definedName>
    <definedName name="S10R9">#REF!</definedName>
    <definedName name="S11P1">#REF!</definedName>
    <definedName name="S11P10">#REF!</definedName>
    <definedName name="S11P11">#REF!</definedName>
    <definedName name="S11P12">#REF!</definedName>
    <definedName name="S11P13">#REF!</definedName>
    <definedName name="S11P14">#REF!</definedName>
    <definedName name="S11P15">#REF!</definedName>
    <definedName name="S11P16">#REF!</definedName>
    <definedName name="S11P17">#REF!</definedName>
    <definedName name="S11P18">#REF!</definedName>
    <definedName name="S11P19">#REF!</definedName>
    <definedName name="S11P2">#REF!</definedName>
    <definedName name="S11P20">#REF!</definedName>
    <definedName name="S11P21">#REF!</definedName>
    <definedName name="S11P22">#REF!</definedName>
    <definedName name="S11P23">#REF!</definedName>
    <definedName name="S11P24">#REF!</definedName>
    <definedName name="S11P3">#REF!</definedName>
    <definedName name="S11P4">#REF!</definedName>
    <definedName name="S11P5">#REF!</definedName>
    <definedName name="S11P6">#REF!</definedName>
    <definedName name="S11P7">#REF!</definedName>
    <definedName name="S11P8">#REF!</definedName>
    <definedName name="S11P9">#REF!</definedName>
    <definedName name="S11R1">#REF!</definedName>
    <definedName name="S11R10">#REF!</definedName>
    <definedName name="S11R11">#REF!</definedName>
    <definedName name="S11R12">#REF!</definedName>
    <definedName name="S11R13">#REF!</definedName>
    <definedName name="S11R14">#REF!</definedName>
    <definedName name="S11R15">#REF!</definedName>
    <definedName name="S11R16">#REF!</definedName>
    <definedName name="S11R17">#REF!</definedName>
    <definedName name="S11R18">#REF!</definedName>
    <definedName name="S11R19">#REF!</definedName>
    <definedName name="S11R2">#REF!</definedName>
    <definedName name="S11R20">#REF!</definedName>
    <definedName name="S11R21">#REF!</definedName>
    <definedName name="S11R22">#REF!</definedName>
    <definedName name="S11R23">#REF!</definedName>
    <definedName name="S11R24">#REF!</definedName>
    <definedName name="S11R3">#REF!</definedName>
    <definedName name="S11R4">#REF!</definedName>
    <definedName name="S11R5">#REF!</definedName>
    <definedName name="S11R6">#REF!</definedName>
    <definedName name="S11R7">#REF!</definedName>
    <definedName name="S11R8">#REF!</definedName>
    <definedName name="S11R9">#REF!</definedName>
    <definedName name="S12P1">#REF!</definedName>
    <definedName name="S12P10">#REF!</definedName>
    <definedName name="S12P11">#REF!</definedName>
    <definedName name="S12P12">#REF!</definedName>
    <definedName name="S12P13">#REF!</definedName>
    <definedName name="S12P14">#REF!</definedName>
    <definedName name="S12P15">#REF!</definedName>
    <definedName name="S12P16">#REF!</definedName>
    <definedName name="S12P17">#REF!</definedName>
    <definedName name="S12P18">#REF!</definedName>
    <definedName name="S12P19">#REF!</definedName>
    <definedName name="S12P2">#REF!</definedName>
    <definedName name="S12P20">#REF!</definedName>
    <definedName name="S12P21">#REF!</definedName>
    <definedName name="S12P22">#REF!</definedName>
    <definedName name="S12P23">#REF!</definedName>
    <definedName name="S12P24">#REF!</definedName>
    <definedName name="S12P3">#REF!</definedName>
    <definedName name="S12P4">#REF!</definedName>
    <definedName name="S12P5">#REF!</definedName>
    <definedName name="S12P6">#REF!</definedName>
    <definedName name="S12P7">#REF!</definedName>
    <definedName name="S12P8">#REF!</definedName>
    <definedName name="S12P9">#REF!</definedName>
    <definedName name="S12R1">#REF!</definedName>
    <definedName name="S12R10">#REF!</definedName>
    <definedName name="S12R11">#REF!</definedName>
    <definedName name="S12R12">#REF!</definedName>
    <definedName name="S12R13">#REF!</definedName>
    <definedName name="S12R14">#REF!</definedName>
    <definedName name="S12R15">#REF!</definedName>
    <definedName name="S12R16">#REF!</definedName>
    <definedName name="S12R17">#REF!</definedName>
    <definedName name="S12R18">#REF!</definedName>
    <definedName name="S12R19">#REF!</definedName>
    <definedName name="S12R2">#REF!</definedName>
    <definedName name="S12R20">#REF!</definedName>
    <definedName name="S12R21">#REF!</definedName>
    <definedName name="S12R22">#REF!</definedName>
    <definedName name="S12R23">#REF!</definedName>
    <definedName name="S12R24">#REF!</definedName>
    <definedName name="S12R3">#REF!</definedName>
    <definedName name="S12R4">#REF!</definedName>
    <definedName name="S12R5">#REF!</definedName>
    <definedName name="S12R6">#REF!</definedName>
    <definedName name="S12R7">#REF!</definedName>
    <definedName name="S12R8">#REF!</definedName>
    <definedName name="S12R9">#REF!</definedName>
    <definedName name="S13P1">#REF!</definedName>
    <definedName name="S13P10">#REF!</definedName>
    <definedName name="S13P11">#REF!</definedName>
    <definedName name="S13P12">#REF!</definedName>
    <definedName name="S13P13">#REF!</definedName>
    <definedName name="S13P14">#REF!</definedName>
    <definedName name="S13P15">#REF!</definedName>
    <definedName name="S13P16">#REF!</definedName>
    <definedName name="S13P17">#REF!</definedName>
    <definedName name="S13P18">#REF!</definedName>
    <definedName name="S13P19">#REF!</definedName>
    <definedName name="S13P2">#REF!</definedName>
    <definedName name="S13P20">#REF!</definedName>
    <definedName name="S13P21">#REF!</definedName>
    <definedName name="S13P22">#REF!</definedName>
    <definedName name="S13P23">#REF!</definedName>
    <definedName name="S13P24">#REF!</definedName>
    <definedName name="S13P3">#REF!</definedName>
    <definedName name="S13P4">#REF!</definedName>
    <definedName name="S13P5">#REF!</definedName>
    <definedName name="S13P6">#REF!</definedName>
    <definedName name="S13P7">#REF!</definedName>
    <definedName name="S13P8">#REF!</definedName>
    <definedName name="S13P9">#REF!</definedName>
    <definedName name="S13R1">#REF!</definedName>
    <definedName name="S13R10">#REF!</definedName>
    <definedName name="S13R11">#REF!</definedName>
    <definedName name="S13R12">#REF!</definedName>
    <definedName name="S13R13">#REF!</definedName>
    <definedName name="S13R14">#REF!</definedName>
    <definedName name="S13R15">#REF!</definedName>
    <definedName name="S13R16">#REF!</definedName>
    <definedName name="S13R17">#REF!</definedName>
    <definedName name="S13R18">#REF!</definedName>
    <definedName name="S13R19">#REF!</definedName>
    <definedName name="S13R2">#REF!</definedName>
    <definedName name="S13R20">#REF!</definedName>
    <definedName name="S13R21">#REF!</definedName>
    <definedName name="S13R22">#REF!</definedName>
    <definedName name="S13R23">#REF!</definedName>
    <definedName name="S13R24">#REF!</definedName>
    <definedName name="S13R3">#REF!</definedName>
    <definedName name="S13R4">#REF!</definedName>
    <definedName name="S13R5">#REF!</definedName>
    <definedName name="S13R6">#REF!</definedName>
    <definedName name="S13R7">#REF!</definedName>
    <definedName name="S13R8">#REF!</definedName>
    <definedName name="S13R9">#REF!</definedName>
    <definedName name="S14P1">#REF!</definedName>
    <definedName name="S14P10">#REF!</definedName>
    <definedName name="S14P11">#REF!</definedName>
    <definedName name="S14P12">#REF!</definedName>
    <definedName name="S14P13">#REF!</definedName>
    <definedName name="S14P14">#REF!</definedName>
    <definedName name="S14P15">#REF!</definedName>
    <definedName name="S14P16">#REF!</definedName>
    <definedName name="S14P17">#REF!</definedName>
    <definedName name="S14P18">#REF!</definedName>
    <definedName name="S14P19">#REF!</definedName>
    <definedName name="S14P2">#REF!</definedName>
    <definedName name="S14P20">#REF!</definedName>
    <definedName name="S14P21">#REF!</definedName>
    <definedName name="S14P22">#REF!</definedName>
    <definedName name="S14P23">#REF!</definedName>
    <definedName name="S14P24">#REF!</definedName>
    <definedName name="S14P3">#REF!</definedName>
    <definedName name="S14P4">#REF!</definedName>
    <definedName name="S14P5">#REF!</definedName>
    <definedName name="S14P6">#REF!</definedName>
    <definedName name="S14P7">#REF!</definedName>
    <definedName name="S14P8">#REF!</definedName>
    <definedName name="S14P9">#REF!</definedName>
    <definedName name="S14R1">#REF!</definedName>
    <definedName name="S14R10">#REF!</definedName>
    <definedName name="S14R11">#REF!</definedName>
    <definedName name="S14R12">#REF!</definedName>
    <definedName name="S14R13">#REF!</definedName>
    <definedName name="S14R14">#REF!</definedName>
    <definedName name="S14R15">#REF!</definedName>
    <definedName name="S14R16">#REF!</definedName>
    <definedName name="S14R17">#REF!</definedName>
    <definedName name="S14R18">#REF!</definedName>
    <definedName name="S14R19">#REF!</definedName>
    <definedName name="S14R2">#REF!</definedName>
    <definedName name="S14R20">#REF!</definedName>
    <definedName name="S14R21">#REF!</definedName>
    <definedName name="S14R22">#REF!</definedName>
    <definedName name="S14R23">#REF!</definedName>
    <definedName name="S14R24">#REF!</definedName>
    <definedName name="S14R3">#REF!</definedName>
    <definedName name="S14R4">#REF!</definedName>
    <definedName name="S14R5">#REF!</definedName>
    <definedName name="S14R6">#REF!</definedName>
    <definedName name="S14R7">#REF!</definedName>
    <definedName name="S14R8">#REF!</definedName>
    <definedName name="S14R9">#REF!</definedName>
    <definedName name="S15P1">#REF!</definedName>
    <definedName name="S15P10">#REF!</definedName>
    <definedName name="S15P11">#REF!</definedName>
    <definedName name="S15P12">#REF!</definedName>
    <definedName name="S15P13">#REF!</definedName>
    <definedName name="S15P14">#REF!</definedName>
    <definedName name="S15P15">#REF!</definedName>
    <definedName name="S15P16">#REF!</definedName>
    <definedName name="S15P17">#REF!</definedName>
    <definedName name="S15P18">#REF!</definedName>
    <definedName name="S15P19">#REF!</definedName>
    <definedName name="S15P2">#REF!</definedName>
    <definedName name="S15P20">#REF!</definedName>
    <definedName name="S15P21">#REF!</definedName>
    <definedName name="S15P22">#REF!</definedName>
    <definedName name="S15P23">#REF!</definedName>
    <definedName name="S15P24">#REF!</definedName>
    <definedName name="S15P3">#REF!</definedName>
    <definedName name="S15P4">#REF!</definedName>
    <definedName name="S15P5">#REF!</definedName>
    <definedName name="S15P6">#REF!</definedName>
    <definedName name="S15P7">#REF!</definedName>
    <definedName name="S15P8">#REF!</definedName>
    <definedName name="S15P9">#REF!</definedName>
    <definedName name="S15R1">#REF!</definedName>
    <definedName name="S15R10">#REF!</definedName>
    <definedName name="S15R11">#REF!</definedName>
    <definedName name="S15R12">#REF!</definedName>
    <definedName name="S15R13">#REF!</definedName>
    <definedName name="S15R14">#REF!</definedName>
    <definedName name="S15R15">#REF!</definedName>
    <definedName name="S15R16">#REF!</definedName>
    <definedName name="S15R17">#REF!</definedName>
    <definedName name="S15R18">#REF!</definedName>
    <definedName name="S15R19">#REF!</definedName>
    <definedName name="S15R2">#REF!</definedName>
    <definedName name="S15R20">#REF!</definedName>
    <definedName name="S15R21">#REF!</definedName>
    <definedName name="S15R22">#REF!</definedName>
    <definedName name="S15R23">#REF!</definedName>
    <definedName name="S15R24">#REF!</definedName>
    <definedName name="S15R3">#REF!</definedName>
    <definedName name="S15R4">#REF!</definedName>
    <definedName name="S15R5">#REF!</definedName>
    <definedName name="S15R6">#REF!</definedName>
    <definedName name="S15R7">#REF!</definedName>
    <definedName name="S15R8">#REF!</definedName>
    <definedName name="S15R9">#REF!</definedName>
    <definedName name="S16P1">#REF!</definedName>
    <definedName name="S16P10">#REF!</definedName>
    <definedName name="S16P11">#REF!</definedName>
    <definedName name="S16P12">#REF!</definedName>
    <definedName name="S16P13">#REF!</definedName>
    <definedName name="S16P14">#REF!</definedName>
    <definedName name="S16P15">#REF!</definedName>
    <definedName name="S16P16">#REF!</definedName>
    <definedName name="S16P17">#REF!</definedName>
    <definedName name="S16P18">#REF!</definedName>
    <definedName name="S16P19">#REF!</definedName>
    <definedName name="S16P2">#REF!</definedName>
    <definedName name="S16P20">#REF!</definedName>
    <definedName name="S16P21">#REF!</definedName>
    <definedName name="S16P22">#REF!</definedName>
    <definedName name="S16P23">#REF!</definedName>
    <definedName name="S16P24">#REF!</definedName>
    <definedName name="S16P3">#REF!</definedName>
    <definedName name="S16P4">#REF!</definedName>
    <definedName name="S16P5">#REF!</definedName>
    <definedName name="S16P6">#REF!</definedName>
    <definedName name="S16P7">#REF!</definedName>
    <definedName name="S16P8">#REF!</definedName>
    <definedName name="S16P9">#REF!</definedName>
    <definedName name="S16R1">#REF!</definedName>
    <definedName name="S16R10">#REF!</definedName>
    <definedName name="S16R11">#REF!</definedName>
    <definedName name="S16R12">#REF!</definedName>
    <definedName name="S16R13">#REF!</definedName>
    <definedName name="S16R14">#REF!</definedName>
    <definedName name="S16R15">#REF!</definedName>
    <definedName name="S16R16">#REF!</definedName>
    <definedName name="S16R17">#REF!</definedName>
    <definedName name="S16R18">#REF!</definedName>
    <definedName name="S16R19">#REF!</definedName>
    <definedName name="S16R2">#REF!</definedName>
    <definedName name="S16R20">#REF!</definedName>
    <definedName name="S16R21">#REF!</definedName>
    <definedName name="S16R22">#REF!</definedName>
    <definedName name="S16R23">#REF!</definedName>
    <definedName name="S16R24">#REF!</definedName>
    <definedName name="S16R3">#REF!</definedName>
    <definedName name="S16R4">#REF!</definedName>
    <definedName name="S16R5">#REF!</definedName>
    <definedName name="S16R6">#REF!</definedName>
    <definedName name="S16R7">#REF!</definedName>
    <definedName name="S16R8">#REF!</definedName>
    <definedName name="S16R9">#REF!</definedName>
    <definedName name="S17P1">#REF!</definedName>
    <definedName name="S17P10">#REF!</definedName>
    <definedName name="S17P11">#REF!</definedName>
    <definedName name="S17P12">#REF!</definedName>
    <definedName name="S17P13">#REF!</definedName>
    <definedName name="S17P14">#REF!</definedName>
    <definedName name="S17P15">#REF!</definedName>
    <definedName name="S17P16">#REF!</definedName>
    <definedName name="S17P17">#REF!</definedName>
    <definedName name="S17P18">#REF!</definedName>
    <definedName name="S17P19">#REF!</definedName>
    <definedName name="S17P2">#REF!</definedName>
    <definedName name="S17P20">#REF!</definedName>
    <definedName name="S17P21">#REF!</definedName>
    <definedName name="S17P22">#REF!</definedName>
    <definedName name="S17P23">#REF!</definedName>
    <definedName name="S17P24">#REF!</definedName>
    <definedName name="S17P3">#REF!</definedName>
    <definedName name="S17P4">#REF!</definedName>
    <definedName name="S17P5">#REF!</definedName>
    <definedName name="S17P6">#REF!</definedName>
    <definedName name="S17P7">#REF!</definedName>
    <definedName name="S17P8">#REF!</definedName>
    <definedName name="S17P9">#REF!</definedName>
    <definedName name="S17R1">#REF!</definedName>
    <definedName name="S17R10">#REF!</definedName>
    <definedName name="S17R11">#REF!</definedName>
    <definedName name="S17R12">#REF!</definedName>
    <definedName name="S17R13">#REF!</definedName>
    <definedName name="S17R14">#REF!</definedName>
    <definedName name="S17R15">#REF!</definedName>
    <definedName name="S17R16">#REF!</definedName>
    <definedName name="S17R17">#REF!</definedName>
    <definedName name="S17R18">#REF!</definedName>
    <definedName name="S17R19">#REF!</definedName>
    <definedName name="S17R2">#REF!</definedName>
    <definedName name="S17R20">#REF!</definedName>
    <definedName name="S17R21">#REF!</definedName>
    <definedName name="S17R22">#REF!</definedName>
    <definedName name="S17R23">#REF!</definedName>
    <definedName name="S17R24">#REF!</definedName>
    <definedName name="S17R3">#REF!</definedName>
    <definedName name="S17R4">#REF!</definedName>
    <definedName name="S17R5">#REF!</definedName>
    <definedName name="S17R6">#REF!</definedName>
    <definedName name="S17R7">#REF!</definedName>
    <definedName name="S17R8">#REF!</definedName>
    <definedName name="S17R9">#REF!</definedName>
    <definedName name="S18P1">#REF!</definedName>
    <definedName name="S18P10">#REF!</definedName>
    <definedName name="S18P11">#REF!</definedName>
    <definedName name="S18P12">#REF!</definedName>
    <definedName name="S18P13">#REF!</definedName>
    <definedName name="S18P14">#REF!</definedName>
    <definedName name="S18P15">#REF!</definedName>
    <definedName name="S18P16">#REF!</definedName>
    <definedName name="S18P17">#REF!</definedName>
    <definedName name="S18P18">#REF!</definedName>
    <definedName name="S18P19">#REF!</definedName>
    <definedName name="S18P2">#REF!</definedName>
    <definedName name="S18P20">#REF!</definedName>
    <definedName name="S18P21">#REF!</definedName>
    <definedName name="S18P22">#REF!</definedName>
    <definedName name="S18P23">#REF!</definedName>
    <definedName name="S18P24">#REF!</definedName>
    <definedName name="S18P3">#REF!</definedName>
    <definedName name="S18P4">#REF!</definedName>
    <definedName name="S18P5">#REF!</definedName>
    <definedName name="S18P6">#REF!</definedName>
    <definedName name="S18P7">#REF!</definedName>
    <definedName name="S18P8">#REF!</definedName>
    <definedName name="S18P9">#REF!</definedName>
    <definedName name="S18R1">#REF!</definedName>
    <definedName name="S18R10">#REF!</definedName>
    <definedName name="S18R11">#REF!</definedName>
    <definedName name="S18R12">#REF!</definedName>
    <definedName name="S18R13">#REF!</definedName>
    <definedName name="S18R14">#REF!</definedName>
    <definedName name="S18R15">#REF!</definedName>
    <definedName name="S18R16">#REF!</definedName>
    <definedName name="S18R17">#REF!</definedName>
    <definedName name="S18R18">#REF!</definedName>
    <definedName name="S18R19">#REF!</definedName>
    <definedName name="S18R2">#REF!</definedName>
    <definedName name="S18R20">#REF!</definedName>
    <definedName name="S18R21">#REF!</definedName>
    <definedName name="S18R22">#REF!</definedName>
    <definedName name="S18R23">#REF!</definedName>
    <definedName name="S18R24">#REF!</definedName>
    <definedName name="S18R3">#REF!</definedName>
    <definedName name="S18R4">#REF!</definedName>
    <definedName name="S18R5">#REF!</definedName>
    <definedName name="S18R6">#REF!</definedName>
    <definedName name="S18R7">#REF!</definedName>
    <definedName name="S18R8">#REF!</definedName>
    <definedName name="S18R9">#REF!</definedName>
    <definedName name="S19P1">#REF!</definedName>
    <definedName name="S19P10">#REF!</definedName>
    <definedName name="S19P11">#REF!</definedName>
    <definedName name="S19P12">#REF!</definedName>
    <definedName name="S19P13">#REF!</definedName>
    <definedName name="S19P14">#REF!</definedName>
    <definedName name="S19P15">#REF!</definedName>
    <definedName name="S19P16">#REF!</definedName>
    <definedName name="S19P17">#REF!</definedName>
    <definedName name="S19P18">#REF!</definedName>
    <definedName name="S19P19">#REF!</definedName>
    <definedName name="S19P2">#REF!</definedName>
    <definedName name="S19P20">#REF!</definedName>
    <definedName name="S19P21">#REF!</definedName>
    <definedName name="S19P22">#REF!</definedName>
    <definedName name="S19P23">#REF!</definedName>
    <definedName name="S19P24">#REF!</definedName>
    <definedName name="S19P3">#REF!</definedName>
    <definedName name="S19P4">#REF!</definedName>
    <definedName name="S19P5">#REF!</definedName>
    <definedName name="S19P6">#REF!</definedName>
    <definedName name="S19P7">#REF!</definedName>
    <definedName name="S19P8">#REF!</definedName>
    <definedName name="S19P9">#REF!</definedName>
    <definedName name="S19R1">#REF!</definedName>
    <definedName name="S19R10">#REF!</definedName>
    <definedName name="S19R11">#REF!</definedName>
    <definedName name="S19R12">#REF!</definedName>
    <definedName name="S19R13">#REF!</definedName>
    <definedName name="S19R14">#REF!</definedName>
    <definedName name="S19R15">#REF!</definedName>
    <definedName name="S19R16">#REF!</definedName>
    <definedName name="S19R17">#REF!</definedName>
    <definedName name="S19R18">#REF!</definedName>
    <definedName name="S19R19">#REF!</definedName>
    <definedName name="S19R2">#REF!</definedName>
    <definedName name="S19R20">#REF!</definedName>
    <definedName name="S19R21">#REF!</definedName>
    <definedName name="S19R22">#REF!</definedName>
    <definedName name="S19R23">#REF!</definedName>
    <definedName name="S19R24">#REF!</definedName>
    <definedName name="S19R3">#REF!</definedName>
    <definedName name="S19R4">#REF!</definedName>
    <definedName name="S19R5">#REF!</definedName>
    <definedName name="S19R6">#REF!</definedName>
    <definedName name="S19R7">#REF!</definedName>
    <definedName name="S19R8">#REF!</definedName>
    <definedName name="S19R9">#REF!</definedName>
    <definedName name="S1P1">#REF!</definedName>
    <definedName name="S1P10">#REF!</definedName>
    <definedName name="S1P11">#REF!</definedName>
    <definedName name="S1P12">#REF!</definedName>
    <definedName name="S1P13">#REF!</definedName>
    <definedName name="S1P14">#REF!</definedName>
    <definedName name="S1P15">#REF!</definedName>
    <definedName name="S1P16">#REF!</definedName>
    <definedName name="S1P17">#REF!</definedName>
    <definedName name="S1P18">#REF!</definedName>
    <definedName name="S1P19">#REF!</definedName>
    <definedName name="S1P2">#REF!</definedName>
    <definedName name="S1P20">#REF!</definedName>
    <definedName name="S1P21">#REF!</definedName>
    <definedName name="S1P22">#REF!</definedName>
    <definedName name="S1P23">#REF!</definedName>
    <definedName name="S1P24">#REF!</definedName>
    <definedName name="S1P3">#REF!</definedName>
    <definedName name="S1P4">#REF!</definedName>
    <definedName name="S1P5">#REF!</definedName>
    <definedName name="S1P6">#REF!</definedName>
    <definedName name="S1P7">#REF!</definedName>
    <definedName name="S1P8">#REF!</definedName>
    <definedName name="S1P9">#REF!</definedName>
    <definedName name="S1R1">#REF!</definedName>
    <definedName name="S1R10">#REF!</definedName>
    <definedName name="S1R11">#REF!</definedName>
    <definedName name="S1R12">#REF!</definedName>
    <definedName name="S1R13">#REF!</definedName>
    <definedName name="S1R14">#REF!</definedName>
    <definedName name="S1R15">#REF!</definedName>
    <definedName name="S1R16">#REF!</definedName>
    <definedName name="S1R17">#REF!</definedName>
    <definedName name="S1R18">#REF!</definedName>
    <definedName name="S1R19">#REF!</definedName>
    <definedName name="S1R2">#REF!</definedName>
    <definedName name="S1R20">#REF!</definedName>
    <definedName name="S1R21">#REF!</definedName>
    <definedName name="S1R22">#REF!</definedName>
    <definedName name="S1R23">#REF!</definedName>
    <definedName name="S1R24">#REF!</definedName>
    <definedName name="S1R3">#REF!</definedName>
    <definedName name="S1R4">#REF!</definedName>
    <definedName name="S1R5">#REF!</definedName>
    <definedName name="S1R6">#REF!</definedName>
    <definedName name="S1R7">#REF!</definedName>
    <definedName name="S1R8">#REF!</definedName>
    <definedName name="S1R9">#REF!</definedName>
    <definedName name="S20P1">#REF!</definedName>
    <definedName name="S20P10">#REF!</definedName>
    <definedName name="S20P11">#REF!</definedName>
    <definedName name="S20P12">#REF!</definedName>
    <definedName name="S20P13">#REF!</definedName>
    <definedName name="S20P14">#REF!</definedName>
    <definedName name="S20P15">#REF!</definedName>
    <definedName name="S20P16">#REF!</definedName>
    <definedName name="S20P17">#REF!</definedName>
    <definedName name="S20P18">#REF!</definedName>
    <definedName name="S20P19">#REF!</definedName>
    <definedName name="S20P2">#REF!</definedName>
    <definedName name="S20P20">#REF!</definedName>
    <definedName name="S20P21">#REF!</definedName>
    <definedName name="S20P22">#REF!</definedName>
    <definedName name="S20P23">#REF!</definedName>
    <definedName name="S20P24">#REF!</definedName>
    <definedName name="S20P3">#REF!</definedName>
    <definedName name="S20P4">#REF!</definedName>
    <definedName name="S20P5">#REF!</definedName>
    <definedName name="S20P6">#REF!</definedName>
    <definedName name="S20P7">#REF!</definedName>
    <definedName name="S20P8">#REF!</definedName>
    <definedName name="S20P9">#REF!</definedName>
    <definedName name="S20R1">#REF!</definedName>
    <definedName name="S20R10">#REF!</definedName>
    <definedName name="S20R11">#REF!</definedName>
    <definedName name="S20R12">#REF!</definedName>
    <definedName name="S20R13">#REF!</definedName>
    <definedName name="S20R14">#REF!</definedName>
    <definedName name="S20R15">#REF!</definedName>
    <definedName name="S20R16">#REF!</definedName>
    <definedName name="S20R17">#REF!</definedName>
    <definedName name="S20R18">#REF!</definedName>
    <definedName name="S20R19">#REF!</definedName>
    <definedName name="S20R2">#REF!</definedName>
    <definedName name="S20R20">#REF!</definedName>
    <definedName name="S20R21">#REF!</definedName>
    <definedName name="S20R22">#REF!</definedName>
    <definedName name="S20R23">#REF!</definedName>
    <definedName name="S20R24">#REF!</definedName>
    <definedName name="S20R3">#REF!</definedName>
    <definedName name="S20R4">#REF!</definedName>
    <definedName name="S20R5">#REF!</definedName>
    <definedName name="S20R6">#REF!</definedName>
    <definedName name="S20R7">#REF!</definedName>
    <definedName name="S20R8">#REF!</definedName>
    <definedName name="S20R9">#REF!</definedName>
    <definedName name="S21P1">#REF!</definedName>
    <definedName name="S21P10">#REF!</definedName>
    <definedName name="S21P11">#REF!</definedName>
    <definedName name="S21P12">#REF!</definedName>
    <definedName name="S21P13">#REF!</definedName>
    <definedName name="S21P14">#REF!</definedName>
    <definedName name="S21P15">#REF!</definedName>
    <definedName name="S21P16">#REF!</definedName>
    <definedName name="S21P17">#REF!</definedName>
    <definedName name="S21P18">#REF!</definedName>
    <definedName name="S21P19">#REF!</definedName>
    <definedName name="S21P2">#REF!</definedName>
    <definedName name="S21P20">#REF!</definedName>
    <definedName name="S21P21">#REF!</definedName>
    <definedName name="S21P22">#REF!</definedName>
    <definedName name="S21P23">#REF!</definedName>
    <definedName name="S21P24">#REF!</definedName>
    <definedName name="S21P3">#REF!</definedName>
    <definedName name="S21P4">#REF!</definedName>
    <definedName name="S21P5">#REF!</definedName>
    <definedName name="S21P6">#REF!</definedName>
    <definedName name="S21P7">#REF!</definedName>
    <definedName name="S21P8">#REF!</definedName>
    <definedName name="S21P9">#REF!</definedName>
    <definedName name="S21R1">#REF!</definedName>
    <definedName name="S21R10">#REF!</definedName>
    <definedName name="S21R11">#REF!</definedName>
    <definedName name="S21R12">#REF!</definedName>
    <definedName name="S21R13">#REF!</definedName>
    <definedName name="S21R14">#REF!</definedName>
    <definedName name="S21R15">#REF!</definedName>
    <definedName name="S21R16">#REF!</definedName>
    <definedName name="S21R17">#REF!</definedName>
    <definedName name="S21R18">#REF!</definedName>
    <definedName name="S21R19">#REF!</definedName>
    <definedName name="S21R2">#REF!</definedName>
    <definedName name="S21R20">#REF!</definedName>
    <definedName name="S21R21">#REF!</definedName>
    <definedName name="S21R22">#REF!</definedName>
    <definedName name="S21R23">#REF!</definedName>
    <definedName name="S21R24">#REF!</definedName>
    <definedName name="S21R3">#REF!</definedName>
    <definedName name="S21R4">#REF!</definedName>
    <definedName name="S21R5">#REF!</definedName>
    <definedName name="S21R6">#REF!</definedName>
    <definedName name="S21R7">#REF!</definedName>
    <definedName name="S21R8">#REF!</definedName>
    <definedName name="S21R9">#REF!</definedName>
    <definedName name="S22P1">#REF!</definedName>
    <definedName name="S22P10">#REF!</definedName>
    <definedName name="S22P11">#REF!</definedName>
    <definedName name="S22P12">#REF!</definedName>
    <definedName name="S22P13">#REF!</definedName>
    <definedName name="S22P14">#REF!</definedName>
    <definedName name="S22P15">#REF!</definedName>
    <definedName name="S22P16">#REF!</definedName>
    <definedName name="S22P17">#REF!</definedName>
    <definedName name="S22P18">#REF!</definedName>
    <definedName name="S22P19">#REF!</definedName>
    <definedName name="S22P2">#REF!</definedName>
    <definedName name="S22P20">#REF!</definedName>
    <definedName name="S22P21">#REF!</definedName>
    <definedName name="S22P22">#REF!</definedName>
    <definedName name="S22P23">#REF!</definedName>
    <definedName name="S22P24">#REF!</definedName>
    <definedName name="S22P3">#REF!</definedName>
    <definedName name="S22P4">#REF!</definedName>
    <definedName name="S22P5">#REF!</definedName>
    <definedName name="S22P6">#REF!</definedName>
    <definedName name="S22P7">#REF!</definedName>
    <definedName name="S22P8">#REF!</definedName>
    <definedName name="S22P9">#REF!</definedName>
    <definedName name="S22R1">#REF!</definedName>
    <definedName name="S22R10">#REF!</definedName>
    <definedName name="S22R11">#REF!</definedName>
    <definedName name="S22R12">#REF!</definedName>
    <definedName name="S22R13">#REF!</definedName>
    <definedName name="S22R14">#REF!</definedName>
    <definedName name="S22R15">#REF!</definedName>
    <definedName name="S22R16">#REF!</definedName>
    <definedName name="S22R17">#REF!</definedName>
    <definedName name="S22R18">#REF!</definedName>
    <definedName name="S22R19">#REF!</definedName>
    <definedName name="S22R2">#REF!</definedName>
    <definedName name="S22R20">#REF!</definedName>
    <definedName name="S22R21">#REF!</definedName>
    <definedName name="S22R22">#REF!</definedName>
    <definedName name="S22R23">#REF!</definedName>
    <definedName name="S22R24">#REF!</definedName>
    <definedName name="S22R3">#REF!</definedName>
    <definedName name="S22R4">#REF!</definedName>
    <definedName name="S22R5">#REF!</definedName>
    <definedName name="S22R6">#REF!</definedName>
    <definedName name="S22R7">#REF!</definedName>
    <definedName name="S22R8">#REF!</definedName>
    <definedName name="S22R9">#REF!</definedName>
    <definedName name="S23P1">#REF!</definedName>
    <definedName name="S23P10">#REF!</definedName>
    <definedName name="S23P11">#REF!</definedName>
    <definedName name="S23P12">#REF!</definedName>
    <definedName name="S23P13">#REF!</definedName>
    <definedName name="S23P14">#REF!</definedName>
    <definedName name="S23P15">#REF!</definedName>
    <definedName name="S23P16">#REF!</definedName>
    <definedName name="S23P17">#REF!</definedName>
    <definedName name="S23P18">#REF!</definedName>
    <definedName name="S23P19">#REF!</definedName>
    <definedName name="S23P2">#REF!</definedName>
    <definedName name="S23P20">#REF!</definedName>
    <definedName name="S23P21">#REF!</definedName>
    <definedName name="S23P22">#REF!</definedName>
    <definedName name="S23P23">#REF!</definedName>
    <definedName name="S23P24">#REF!</definedName>
    <definedName name="S23P3">#REF!</definedName>
    <definedName name="S23P4">#REF!</definedName>
    <definedName name="S23P5">#REF!</definedName>
    <definedName name="S23P6">#REF!</definedName>
    <definedName name="S23P7">#REF!</definedName>
    <definedName name="S23P8">#REF!</definedName>
    <definedName name="S23P9">#REF!</definedName>
    <definedName name="S23R1">#REF!</definedName>
    <definedName name="S23R10">#REF!</definedName>
    <definedName name="S23R11">#REF!</definedName>
    <definedName name="S23R12">#REF!</definedName>
    <definedName name="S23R13">#REF!</definedName>
    <definedName name="S23R14">#REF!</definedName>
    <definedName name="S23R15">#REF!</definedName>
    <definedName name="S23R16">#REF!</definedName>
    <definedName name="S23R17">#REF!</definedName>
    <definedName name="S23R18">#REF!</definedName>
    <definedName name="S23R19">#REF!</definedName>
    <definedName name="S23R2">#REF!</definedName>
    <definedName name="S23R20">#REF!</definedName>
    <definedName name="S23R21">#REF!</definedName>
    <definedName name="S23R22">#REF!</definedName>
    <definedName name="S23R23">#REF!</definedName>
    <definedName name="S23R24">#REF!</definedName>
    <definedName name="S23R3">#REF!</definedName>
    <definedName name="S23R4">#REF!</definedName>
    <definedName name="S23R5">#REF!</definedName>
    <definedName name="S23R6">#REF!</definedName>
    <definedName name="S23R7">#REF!</definedName>
    <definedName name="S23R8">#REF!</definedName>
    <definedName name="S23R9">#REF!</definedName>
    <definedName name="S24P1">#REF!</definedName>
    <definedName name="S24P10">#REF!</definedName>
    <definedName name="S24P11">#REF!</definedName>
    <definedName name="S24P12">#REF!</definedName>
    <definedName name="S24P13">#REF!</definedName>
    <definedName name="S24P14">#REF!</definedName>
    <definedName name="S24P15">#REF!</definedName>
    <definedName name="S24P16">#REF!</definedName>
    <definedName name="S24P17">#REF!</definedName>
    <definedName name="S24P18">#REF!</definedName>
    <definedName name="S24P19">#REF!</definedName>
    <definedName name="S24P2">#REF!</definedName>
    <definedName name="S24P20">#REF!</definedName>
    <definedName name="S24P21">#REF!</definedName>
    <definedName name="S24P22">#REF!</definedName>
    <definedName name="S24P23">#REF!</definedName>
    <definedName name="S24P24">#REF!</definedName>
    <definedName name="S24P3">#REF!</definedName>
    <definedName name="S24P4">#REF!</definedName>
    <definedName name="S24P5">#REF!</definedName>
    <definedName name="S24P6">#REF!</definedName>
    <definedName name="S24P7">#REF!</definedName>
    <definedName name="S24P8">#REF!</definedName>
    <definedName name="S24P9">#REF!</definedName>
    <definedName name="S24R1">#REF!</definedName>
    <definedName name="S24R10">#REF!</definedName>
    <definedName name="S24R11">#REF!</definedName>
    <definedName name="S24R12">#REF!</definedName>
    <definedName name="S24R13">#REF!</definedName>
    <definedName name="S24R14">#REF!</definedName>
    <definedName name="S24R15">#REF!</definedName>
    <definedName name="S24R16">#REF!</definedName>
    <definedName name="S24R17">#REF!</definedName>
    <definedName name="S24R18">#REF!</definedName>
    <definedName name="S24R19">#REF!</definedName>
    <definedName name="S24R2">#REF!</definedName>
    <definedName name="S24R20">#REF!</definedName>
    <definedName name="S24R21">#REF!</definedName>
    <definedName name="S24R22">#REF!</definedName>
    <definedName name="S24R23">#REF!</definedName>
    <definedName name="S24R24">#REF!</definedName>
    <definedName name="S24R3">#REF!</definedName>
    <definedName name="S24R4">#REF!</definedName>
    <definedName name="S24R5">#REF!</definedName>
    <definedName name="S24R6">#REF!</definedName>
    <definedName name="S24R7">#REF!</definedName>
    <definedName name="S24R8">#REF!</definedName>
    <definedName name="S24R9">#REF!</definedName>
    <definedName name="S25P1">#REF!</definedName>
    <definedName name="S25P10">#REF!</definedName>
    <definedName name="S25P11">#REF!</definedName>
    <definedName name="S25P12">#REF!</definedName>
    <definedName name="S25P13">#REF!</definedName>
    <definedName name="S25P14">#REF!</definedName>
    <definedName name="S25P15">#REF!</definedName>
    <definedName name="S25P16">#REF!</definedName>
    <definedName name="S25P17">#REF!</definedName>
    <definedName name="S25P18">#REF!</definedName>
    <definedName name="S25P19">#REF!</definedName>
    <definedName name="S25P2">#REF!</definedName>
    <definedName name="S25P20">#REF!</definedName>
    <definedName name="S25P21">#REF!</definedName>
    <definedName name="S25P22">#REF!</definedName>
    <definedName name="S25P23">#REF!</definedName>
    <definedName name="S25P24">#REF!</definedName>
    <definedName name="S25P3">#REF!</definedName>
    <definedName name="S25P4">#REF!</definedName>
    <definedName name="S25P5">#REF!</definedName>
    <definedName name="S25P6">#REF!</definedName>
    <definedName name="S25P7">#REF!</definedName>
    <definedName name="S25P8">#REF!</definedName>
    <definedName name="S25P9">#REF!</definedName>
    <definedName name="S25R1">#REF!</definedName>
    <definedName name="S25R10">#REF!</definedName>
    <definedName name="S25R11">#REF!</definedName>
    <definedName name="S25R12">#REF!</definedName>
    <definedName name="S25R13">#REF!</definedName>
    <definedName name="S25R14">#REF!</definedName>
    <definedName name="S25R15">#REF!</definedName>
    <definedName name="S25R16">#REF!</definedName>
    <definedName name="S25R17">#REF!</definedName>
    <definedName name="S25R18">#REF!</definedName>
    <definedName name="S25R19">#REF!</definedName>
    <definedName name="S25R2">#REF!</definedName>
    <definedName name="S25R20">#REF!</definedName>
    <definedName name="S25R21">#REF!</definedName>
    <definedName name="S25R22">#REF!</definedName>
    <definedName name="S25R23">#REF!</definedName>
    <definedName name="S25R24">#REF!</definedName>
    <definedName name="S25R3">#REF!</definedName>
    <definedName name="S25R4">#REF!</definedName>
    <definedName name="S25R5">#REF!</definedName>
    <definedName name="S25R6">#REF!</definedName>
    <definedName name="S25R7">#REF!</definedName>
    <definedName name="S25R8">#REF!</definedName>
    <definedName name="S25R9">#REF!</definedName>
    <definedName name="S26P1">#REF!</definedName>
    <definedName name="S26P10">#REF!</definedName>
    <definedName name="S26P11">#REF!</definedName>
    <definedName name="S26P12">#REF!</definedName>
    <definedName name="S26P13">#REF!</definedName>
    <definedName name="S26P14">#REF!</definedName>
    <definedName name="S26P15">#REF!</definedName>
    <definedName name="S26P16">#REF!</definedName>
    <definedName name="S26P17">#REF!</definedName>
    <definedName name="S26P18">#REF!</definedName>
    <definedName name="S26P19">#REF!</definedName>
    <definedName name="S26P2">#REF!</definedName>
    <definedName name="S26P20">#REF!</definedName>
    <definedName name="S26P21">#REF!</definedName>
    <definedName name="S26P22">#REF!</definedName>
    <definedName name="S26P23">#REF!</definedName>
    <definedName name="S26P24">#REF!</definedName>
    <definedName name="S26P3">#REF!</definedName>
    <definedName name="S26P4">#REF!</definedName>
    <definedName name="S26P5">#REF!</definedName>
    <definedName name="S26P6">#REF!</definedName>
    <definedName name="S26P7">#REF!</definedName>
    <definedName name="S26P8">#REF!</definedName>
    <definedName name="S26P9">#REF!</definedName>
    <definedName name="S26R1">#REF!</definedName>
    <definedName name="S26R10">#REF!</definedName>
    <definedName name="S26R11">#REF!</definedName>
    <definedName name="S26R12">#REF!</definedName>
    <definedName name="S26R13">#REF!</definedName>
    <definedName name="S26R14">#REF!</definedName>
    <definedName name="S26R15">#REF!</definedName>
    <definedName name="S26R16">#REF!</definedName>
    <definedName name="S26R17">#REF!</definedName>
    <definedName name="S26R18">#REF!</definedName>
    <definedName name="S26R19">#REF!</definedName>
    <definedName name="S26R2">#REF!</definedName>
    <definedName name="S26R20">#REF!</definedName>
    <definedName name="S26R21">#REF!</definedName>
    <definedName name="S26R22">#REF!</definedName>
    <definedName name="S26R23">#REF!</definedName>
    <definedName name="S26R24">#REF!</definedName>
    <definedName name="S26R3">#REF!</definedName>
    <definedName name="S26R4">#REF!</definedName>
    <definedName name="S26R5">#REF!</definedName>
    <definedName name="S26R6">#REF!</definedName>
    <definedName name="S26R7">#REF!</definedName>
    <definedName name="S26R8">#REF!</definedName>
    <definedName name="S26R9">#REF!</definedName>
    <definedName name="S27P1">#REF!</definedName>
    <definedName name="S27P10">#REF!</definedName>
    <definedName name="S27P11">#REF!</definedName>
    <definedName name="S27P12">#REF!</definedName>
    <definedName name="S27P13">#REF!</definedName>
    <definedName name="S27P14">#REF!</definedName>
    <definedName name="S27P15">#REF!</definedName>
    <definedName name="S27P16">#REF!</definedName>
    <definedName name="S27P17">#REF!</definedName>
    <definedName name="S27P18">#REF!</definedName>
    <definedName name="S27P19">#REF!</definedName>
    <definedName name="S27P2">#REF!</definedName>
    <definedName name="S27P20">#REF!</definedName>
    <definedName name="S27P21">#REF!</definedName>
    <definedName name="S27P22">#REF!</definedName>
    <definedName name="S27P23">#REF!</definedName>
    <definedName name="S27P24">#REF!</definedName>
    <definedName name="S27P3">#REF!</definedName>
    <definedName name="S27P4">#REF!</definedName>
    <definedName name="S27P5">#REF!</definedName>
    <definedName name="S27P6">#REF!</definedName>
    <definedName name="S27P7">#REF!</definedName>
    <definedName name="S27P8">#REF!</definedName>
    <definedName name="S27P9">#REF!</definedName>
    <definedName name="S27R1">#REF!</definedName>
    <definedName name="S27R10">#REF!</definedName>
    <definedName name="S27R11">#REF!</definedName>
    <definedName name="S27R12">#REF!</definedName>
    <definedName name="S27R13">#REF!</definedName>
    <definedName name="S27R14">#REF!</definedName>
    <definedName name="S27R15">#REF!</definedName>
    <definedName name="S27R16">#REF!</definedName>
    <definedName name="S27R17">#REF!</definedName>
    <definedName name="S27R18">#REF!</definedName>
    <definedName name="S27R19">#REF!</definedName>
    <definedName name="S27R2">#REF!</definedName>
    <definedName name="S27R20">#REF!</definedName>
    <definedName name="S27R21">#REF!</definedName>
    <definedName name="S27R22">#REF!</definedName>
    <definedName name="S27R23">#REF!</definedName>
    <definedName name="S27R24">#REF!</definedName>
    <definedName name="S27R3">#REF!</definedName>
    <definedName name="S27R4">#REF!</definedName>
    <definedName name="S27R5">#REF!</definedName>
    <definedName name="S27R6">#REF!</definedName>
    <definedName name="S27R7">#REF!</definedName>
    <definedName name="S27R8">#REF!</definedName>
    <definedName name="S27R9">#REF!</definedName>
    <definedName name="S28P1">#REF!</definedName>
    <definedName name="S28P10">#REF!</definedName>
    <definedName name="S28P11">#REF!</definedName>
    <definedName name="S28P12">#REF!</definedName>
    <definedName name="S28P13">#REF!</definedName>
    <definedName name="S28P14">#REF!</definedName>
    <definedName name="S28P15">#REF!</definedName>
    <definedName name="S28P16">#REF!</definedName>
    <definedName name="S28P17">#REF!</definedName>
    <definedName name="S28P18">#REF!</definedName>
    <definedName name="S28P19">#REF!</definedName>
    <definedName name="S28P2">#REF!</definedName>
    <definedName name="S28P20">#REF!</definedName>
    <definedName name="S28P21">#REF!</definedName>
    <definedName name="S28P22">#REF!</definedName>
    <definedName name="S28P23">#REF!</definedName>
    <definedName name="S28P24">#REF!</definedName>
    <definedName name="S28P3">#REF!</definedName>
    <definedName name="S28P4">#REF!</definedName>
    <definedName name="S28P5">#REF!</definedName>
    <definedName name="S28P6">#REF!</definedName>
    <definedName name="S28P7">#REF!</definedName>
    <definedName name="S28P8">#REF!</definedName>
    <definedName name="S28P9">#REF!</definedName>
    <definedName name="S28R1">#REF!</definedName>
    <definedName name="S28R10">#REF!</definedName>
    <definedName name="S28R11">#REF!</definedName>
    <definedName name="S28R12">#REF!</definedName>
    <definedName name="S28R13">#REF!</definedName>
    <definedName name="S28R14">#REF!</definedName>
    <definedName name="S28R15">#REF!</definedName>
    <definedName name="S28R16">#REF!</definedName>
    <definedName name="S28R17">#REF!</definedName>
    <definedName name="S28R18">#REF!</definedName>
    <definedName name="S28R19">#REF!</definedName>
    <definedName name="S28R2">#REF!</definedName>
    <definedName name="S28R20">#REF!</definedName>
    <definedName name="S28R21">#REF!</definedName>
    <definedName name="S28R22">#REF!</definedName>
    <definedName name="S28R23">#REF!</definedName>
    <definedName name="S28R24">#REF!</definedName>
    <definedName name="S28R3">#REF!</definedName>
    <definedName name="S28R4">#REF!</definedName>
    <definedName name="S28R5">#REF!</definedName>
    <definedName name="S28R6">#REF!</definedName>
    <definedName name="S28R7">#REF!</definedName>
    <definedName name="S28R8">#REF!</definedName>
    <definedName name="S28R9">#REF!</definedName>
    <definedName name="S29P1">#REF!</definedName>
    <definedName name="S29P10">#REF!</definedName>
    <definedName name="S29P11">#REF!</definedName>
    <definedName name="S29P12">#REF!</definedName>
    <definedName name="S29P13">#REF!</definedName>
    <definedName name="S29P14">#REF!</definedName>
    <definedName name="S29P15">#REF!</definedName>
    <definedName name="S29P16">#REF!</definedName>
    <definedName name="S29P17">#REF!</definedName>
    <definedName name="S29P18">#REF!</definedName>
    <definedName name="S29P19">#REF!</definedName>
    <definedName name="S29P2">#REF!</definedName>
    <definedName name="S29P20">#REF!</definedName>
    <definedName name="S29P21">#REF!</definedName>
    <definedName name="S29P22">#REF!</definedName>
    <definedName name="S29P23">#REF!</definedName>
    <definedName name="S29P24">#REF!</definedName>
    <definedName name="S29P3">#REF!</definedName>
    <definedName name="S29P4">#REF!</definedName>
    <definedName name="S29P5">#REF!</definedName>
    <definedName name="S29P6">#REF!</definedName>
    <definedName name="S29P7">#REF!</definedName>
    <definedName name="S29P8">#REF!</definedName>
    <definedName name="S29P9">#REF!</definedName>
    <definedName name="S29R1">#REF!</definedName>
    <definedName name="S29R10">#REF!</definedName>
    <definedName name="S29R11">#REF!</definedName>
    <definedName name="S29R12">#REF!</definedName>
    <definedName name="S29R13">#REF!</definedName>
    <definedName name="S29R14">#REF!</definedName>
    <definedName name="S29R15">#REF!</definedName>
    <definedName name="S29R16">#REF!</definedName>
    <definedName name="S29R17">#REF!</definedName>
    <definedName name="S29R18">#REF!</definedName>
    <definedName name="S29R19">#REF!</definedName>
    <definedName name="S29R2">#REF!</definedName>
    <definedName name="S29R20">#REF!</definedName>
    <definedName name="S29R21">#REF!</definedName>
    <definedName name="S29R22">#REF!</definedName>
    <definedName name="S29R23">#REF!</definedName>
    <definedName name="S29R24">#REF!</definedName>
    <definedName name="S29R3">#REF!</definedName>
    <definedName name="S29R4">#REF!</definedName>
    <definedName name="S29R5">#REF!</definedName>
    <definedName name="S29R6">#REF!</definedName>
    <definedName name="S29R7">#REF!</definedName>
    <definedName name="S29R8">#REF!</definedName>
    <definedName name="S29R9">#REF!</definedName>
    <definedName name="S2P1">#REF!</definedName>
    <definedName name="S2P10">#REF!</definedName>
    <definedName name="S2P11">#REF!</definedName>
    <definedName name="S2P12">#REF!</definedName>
    <definedName name="S2P13">#REF!</definedName>
    <definedName name="S2P14">#REF!</definedName>
    <definedName name="S2P15">#REF!</definedName>
    <definedName name="S2P16">#REF!</definedName>
    <definedName name="S2P17">#REF!</definedName>
    <definedName name="S2P18">#REF!</definedName>
    <definedName name="S2P19">#REF!</definedName>
    <definedName name="S2P2">#REF!</definedName>
    <definedName name="S2P20">#REF!</definedName>
    <definedName name="S2P21">#REF!</definedName>
    <definedName name="S2P22">#REF!</definedName>
    <definedName name="S2P23">#REF!</definedName>
    <definedName name="S2P24">#REF!</definedName>
    <definedName name="S2P3">#REF!</definedName>
    <definedName name="S2P4">#REF!</definedName>
    <definedName name="S2P5">#REF!</definedName>
    <definedName name="S2P6">#REF!</definedName>
    <definedName name="S2P7">#REF!</definedName>
    <definedName name="S2P8">#REF!</definedName>
    <definedName name="S2P9">#REF!</definedName>
    <definedName name="S2PP4">#REF!</definedName>
    <definedName name="S2R1">#REF!</definedName>
    <definedName name="S2R10">#REF!</definedName>
    <definedName name="S2R11">#REF!</definedName>
    <definedName name="S2R12">#REF!</definedName>
    <definedName name="S2R13">#REF!</definedName>
    <definedName name="S2R14">#REF!</definedName>
    <definedName name="S2R15">#REF!</definedName>
    <definedName name="S2R16">#REF!</definedName>
    <definedName name="S2R17">#REF!</definedName>
    <definedName name="S2R18">#REF!</definedName>
    <definedName name="S2R19">#REF!</definedName>
    <definedName name="S2R2">#REF!</definedName>
    <definedName name="S2R20">#REF!</definedName>
    <definedName name="S2R21">#REF!</definedName>
    <definedName name="S2R22">#REF!</definedName>
    <definedName name="S2R23">#REF!</definedName>
    <definedName name="S2R24">#REF!</definedName>
    <definedName name="S2R3">#REF!</definedName>
    <definedName name="S2R4">#REF!</definedName>
    <definedName name="S2R5">#REF!</definedName>
    <definedName name="S2R6">#REF!</definedName>
    <definedName name="S2R7">#REF!</definedName>
    <definedName name="S2R8">#REF!</definedName>
    <definedName name="S2R9">#REF!</definedName>
    <definedName name="S30P1">#REF!</definedName>
    <definedName name="S30P10">#REF!</definedName>
    <definedName name="S30P11">#REF!</definedName>
    <definedName name="S30P12">#REF!</definedName>
    <definedName name="S30P13">#REF!</definedName>
    <definedName name="S30P14">#REF!</definedName>
    <definedName name="S30P15">#REF!</definedName>
    <definedName name="S30P16">#REF!</definedName>
    <definedName name="S30P17">#REF!</definedName>
    <definedName name="S30P18">#REF!</definedName>
    <definedName name="S30P19">#REF!</definedName>
    <definedName name="S30P2">#REF!</definedName>
    <definedName name="S30P20">#REF!</definedName>
    <definedName name="S30P21">#REF!</definedName>
    <definedName name="S30P22">#REF!</definedName>
    <definedName name="S30P23">#REF!</definedName>
    <definedName name="S30P24">#REF!</definedName>
    <definedName name="S30P3">#REF!</definedName>
    <definedName name="S30P4">#REF!</definedName>
    <definedName name="S30P5">#REF!</definedName>
    <definedName name="S30P6">#REF!</definedName>
    <definedName name="S30P7">#REF!</definedName>
    <definedName name="S30P8">#REF!</definedName>
    <definedName name="S30P9">#REF!</definedName>
    <definedName name="S30R1">#REF!</definedName>
    <definedName name="S30R10">#REF!</definedName>
    <definedName name="S30R11">#REF!</definedName>
    <definedName name="S30R12">#REF!</definedName>
    <definedName name="S30R13">#REF!</definedName>
    <definedName name="S30R14">#REF!</definedName>
    <definedName name="S30R15">#REF!</definedName>
    <definedName name="S30R16">#REF!</definedName>
    <definedName name="S30R17">#REF!</definedName>
    <definedName name="S30R18">#REF!</definedName>
    <definedName name="S30R19">#REF!</definedName>
    <definedName name="S30R2">#REF!</definedName>
    <definedName name="S30R20">#REF!</definedName>
    <definedName name="S30R21">#REF!</definedName>
    <definedName name="S30R22">#REF!</definedName>
    <definedName name="S30R23">#REF!</definedName>
    <definedName name="S30R24">#REF!</definedName>
    <definedName name="S30R3">#REF!</definedName>
    <definedName name="S30R4">#REF!</definedName>
    <definedName name="S30R5">#REF!</definedName>
    <definedName name="S30R6">#REF!</definedName>
    <definedName name="S30R7">#REF!</definedName>
    <definedName name="S30R8">#REF!</definedName>
    <definedName name="S30R9">#REF!</definedName>
    <definedName name="S31P1">#REF!</definedName>
    <definedName name="S31P10">#REF!</definedName>
    <definedName name="S31P11">#REF!</definedName>
    <definedName name="S31P12">#REF!</definedName>
    <definedName name="S31P13">#REF!</definedName>
    <definedName name="S31P14">#REF!</definedName>
    <definedName name="S31P15">#REF!</definedName>
    <definedName name="S31P16">#REF!</definedName>
    <definedName name="S31P17">#REF!</definedName>
    <definedName name="S31P18">#REF!</definedName>
    <definedName name="S31P19">#REF!</definedName>
    <definedName name="S31P2">#REF!</definedName>
    <definedName name="S31P20">#REF!</definedName>
    <definedName name="S31P21">#REF!</definedName>
    <definedName name="S31P22">#REF!</definedName>
    <definedName name="S31P23">#REF!</definedName>
    <definedName name="S31P24">#REF!</definedName>
    <definedName name="S31P3">#REF!</definedName>
    <definedName name="S31P4">#REF!</definedName>
    <definedName name="S31P5">#REF!</definedName>
    <definedName name="S31P6">#REF!</definedName>
    <definedName name="S31P7">#REF!</definedName>
    <definedName name="S31P8">#REF!</definedName>
    <definedName name="S31P9">#REF!</definedName>
    <definedName name="S31R1">#REF!</definedName>
    <definedName name="S31R10">#REF!</definedName>
    <definedName name="S31R11">#REF!</definedName>
    <definedName name="S31R12">#REF!</definedName>
    <definedName name="S31R13">#REF!</definedName>
    <definedName name="S31R14">#REF!</definedName>
    <definedName name="S31R15">#REF!</definedName>
    <definedName name="S31R16">#REF!</definedName>
    <definedName name="S31R17">#REF!</definedName>
    <definedName name="S31R18">#REF!</definedName>
    <definedName name="S31R19">#REF!</definedName>
    <definedName name="S31R2">#REF!</definedName>
    <definedName name="S31R20">#REF!</definedName>
    <definedName name="S31R21">#REF!</definedName>
    <definedName name="S31R22">#REF!</definedName>
    <definedName name="S31R23">#REF!</definedName>
    <definedName name="S31R24">#REF!</definedName>
    <definedName name="S31R3">#REF!</definedName>
    <definedName name="S31R4">#REF!</definedName>
    <definedName name="S31R5">#REF!</definedName>
    <definedName name="S31R6">#REF!</definedName>
    <definedName name="S31R7">#REF!</definedName>
    <definedName name="S31R8">#REF!</definedName>
    <definedName name="S31R9">#REF!</definedName>
    <definedName name="S32P1">#REF!</definedName>
    <definedName name="S32P10">#REF!</definedName>
    <definedName name="S32P11">#REF!</definedName>
    <definedName name="S32P12">#REF!</definedName>
    <definedName name="S32P13">#REF!</definedName>
    <definedName name="S32P14">#REF!</definedName>
    <definedName name="S32P15">#REF!</definedName>
    <definedName name="S32P16">#REF!</definedName>
    <definedName name="S32P17">#REF!</definedName>
    <definedName name="S32P18">#REF!</definedName>
    <definedName name="S32P19">#REF!</definedName>
    <definedName name="S32P2">#REF!</definedName>
    <definedName name="S32P20">#REF!</definedName>
    <definedName name="S32P21">#REF!</definedName>
    <definedName name="S32P22">#REF!</definedName>
    <definedName name="S32P23">#REF!</definedName>
    <definedName name="S32P24">#REF!</definedName>
    <definedName name="S32P3">#REF!</definedName>
    <definedName name="S32P4">#REF!</definedName>
    <definedName name="S32P5">#REF!</definedName>
    <definedName name="S32P6">#REF!</definedName>
    <definedName name="S32P7">#REF!</definedName>
    <definedName name="S32P8">#REF!</definedName>
    <definedName name="S32P9">#REF!</definedName>
    <definedName name="S32R1">#REF!</definedName>
    <definedName name="S32R10">#REF!</definedName>
    <definedName name="S32R11">#REF!</definedName>
    <definedName name="S32R12">#REF!</definedName>
    <definedName name="S32R13">#REF!</definedName>
    <definedName name="S32R14">#REF!</definedName>
    <definedName name="S32R15">#REF!</definedName>
    <definedName name="S32R16">#REF!</definedName>
    <definedName name="S32R17">#REF!</definedName>
    <definedName name="S32R18">#REF!</definedName>
    <definedName name="S32R19">#REF!</definedName>
    <definedName name="S32R2">#REF!</definedName>
    <definedName name="S32R20">#REF!</definedName>
    <definedName name="S32R21">#REF!</definedName>
    <definedName name="S32R22">#REF!</definedName>
    <definedName name="S32R23">#REF!</definedName>
    <definedName name="S32R24">#REF!</definedName>
    <definedName name="S32R3">#REF!</definedName>
    <definedName name="S32R4">#REF!</definedName>
    <definedName name="S32R5">#REF!</definedName>
    <definedName name="S32R6">#REF!</definedName>
    <definedName name="S32R7">#REF!</definedName>
    <definedName name="S32R8">#REF!</definedName>
    <definedName name="S32R9">#REF!</definedName>
    <definedName name="S33P1">#REF!</definedName>
    <definedName name="S33P10">#REF!</definedName>
    <definedName name="S33P11">#REF!</definedName>
    <definedName name="S33P12">#REF!</definedName>
    <definedName name="S33P13">#REF!</definedName>
    <definedName name="S33P14">#REF!</definedName>
    <definedName name="S33P15">#REF!</definedName>
    <definedName name="S33P16">#REF!</definedName>
    <definedName name="S33P17">#REF!</definedName>
    <definedName name="S33P18">#REF!</definedName>
    <definedName name="S33P19">#REF!</definedName>
    <definedName name="S33P2">#REF!</definedName>
    <definedName name="S33P20">#REF!</definedName>
    <definedName name="S33P21">#REF!</definedName>
    <definedName name="S33P22">#REF!</definedName>
    <definedName name="S33P23">#REF!</definedName>
    <definedName name="S33P24">#REF!</definedName>
    <definedName name="S33P3">#REF!</definedName>
    <definedName name="S33P4">#REF!</definedName>
    <definedName name="S33P5">#REF!</definedName>
    <definedName name="S33P6">#REF!</definedName>
    <definedName name="S33P7">#REF!</definedName>
    <definedName name="S33P8">#REF!</definedName>
    <definedName name="S33P9">#REF!</definedName>
    <definedName name="S33R1">#REF!</definedName>
    <definedName name="S33R10">#REF!</definedName>
    <definedName name="S33R11">#REF!</definedName>
    <definedName name="S33R12">#REF!</definedName>
    <definedName name="S33R13">#REF!</definedName>
    <definedName name="S33R14">#REF!</definedName>
    <definedName name="S33R15">#REF!</definedName>
    <definedName name="S33R16">#REF!</definedName>
    <definedName name="S33R17">#REF!</definedName>
    <definedName name="S33R18">#REF!</definedName>
    <definedName name="S33R19">#REF!</definedName>
    <definedName name="S33R2">#REF!</definedName>
    <definedName name="S33R20">#REF!</definedName>
    <definedName name="S33R21">#REF!</definedName>
    <definedName name="S33R22">#REF!</definedName>
    <definedName name="S33R23">#REF!</definedName>
    <definedName name="S33R24">#REF!</definedName>
    <definedName name="S33R3">#REF!</definedName>
    <definedName name="S33R4">#REF!</definedName>
    <definedName name="S33R5">#REF!</definedName>
    <definedName name="S33R6">#REF!</definedName>
    <definedName name="S33R7">#REF!</definedName>
    <definedName name="S33R8">#REF!</definedName>
    <definedName name="S33R9">#REF!</definedName>
    <definedName name="S34P1">#REF!</definedName>
    <definedName name="S34P10">#REF!</definedName>
    <definedName name="S34P11">#REF!</definedName>
    <definedName name="S34P12">#REF!</definedName>
    <definedName name="S34P13">#REF!</definedName>
    <definedName name="S34P14">#REF!</definedName>
    <definedName name="S34P15">#REF!</definedName>
    <definedName name="S34P16">#REF!</definedName>
    <definedName name="S34P17">#REF!</definedName>
    <definedName name="S34P18">#REF!</definedName>
    <definedName name="S34P19">#REF!</definedName>
    <definedName name="S34P2">#REF!</definedName>
    <definedName name="S34P20">#REF!</definedName>
    <definedName name="S34P21">#REF!</definedName>
    <definedName name="S34P22">#REF!</definedName>
    <definedName name="S34P23">#REF!</definedName>
    <definedName name="S34P24">#REF!</definedName>
    <definedName name="S34P3">#REF!</definedName>
    <definedName name="S34P4">#REF!</definedName>
    <definedName name="S34P5">#REF!</definedName>
    <definedName name="S34P6">#REF!</definedName>
    <definedName name="S34P7">#REF!</definedName>
    <definedName name="S34P8">#REF!</definedName>
    <definedName name="S34P9">#REF!</definedName>
    <definedName name="S34R1">#REF!</definedName>
    <definedName name="S34R10">#REF!</definedName>
    <definedName name="S34R11">#REF!</definedName>
    <definedName name="S34R12">#REF!</definedName>
    <definedName name="S34R13">#REF!</definedName>
    <definedName name="S34R14">#REF!</definedName>
    <definedName name="S34R15">#REF!</definedName>
    <definedName name="S34R16">#REF!</definedName>
    <definedName name="S34R17">#REF!</definedName>
    <definedName name="S34R18">#REF!</definedName>
    <definedName name="S34R19">#REF!</definedName>
    <definedName name="S34R2">#REF!</definedName>
    <definedName name="S34R20">#REF!</definedName>
    <definedName name="S34R21">#REF!</definedName>
    <definedName name="S34R22">#REF!</definedName>
    <definedName name="S34R23">#REF!</definedName>
    <definedName name="S34R24">#REF!</definedName>
    <definedName name="S34R3">#REF!</definedName>
    <definedName name="S34R4">#REF!</definedName>
    <definedName name="S34R5">#REF!</definedName>
    <definedName name="S34R6">#REF!</definedName>
    <definedName name="S34R7">#REF!</definedName>
    <definedName name="S34R8">#REF!</definedName>
    <definedName name="S34R9">#REF!</definedName>
    <definedName name="S35P1">#REF!</definedName>
    <definedName name="S35P10">#REF!</definedName>
    <definedName name="S35P11">#REF!</definedName>
    <definedName name="S35P12">#REF!</definedName>
    <definedName name="S35P13">#REF!</definedName>
    <definedName name="S35P14">#REF!</definedName>
    <definedName name="S35P15">#REF!</definedName>
    <definedName name="S35P16">#REF!</definedName>
    <definedName name="S35P17">#REF!</definedName>
    <definedName name="S35P18">#REF!</definedName>
    <definedName name="S35P19">#REF!</definedName>
    <definedName name="S35P2">#REF!</definedName>
    <definedName name="S35P20">#REF!</definedName>
    <definedName name="S35P21">#REF!</definedName>
    <definedName name="S35P22">#REF!</definedName>
    <definedName name="S35P23">#REF!</definedName>
    <definedName name="S35P24">#REF!</definedName>
    <definedName name="S35P3">#REF!</definedName>
    <definedName name="S35P4">#REF!</definedName>
    <definedName name="S35P5">#REF!</definedName>
    <definedName name="S35P6">#REF!</definedName>
    <definedName name="S35P7">#REF!</definedName>
    <definedName name="S35P8">#REF!</definedName>
    <definedName name="S35P9">#REF!</definedName>
    <definedName name="S35R1">#REF!</definedName>
    <definedName name="S35R10">#REF!</definedName>
    <definedName name="S35R11">#REF!</definedName>
    <definedName name="S35R12">#REF!</definedName>
    <definedName name="S35R13">#REF!</definedName>
    <definedName name="S35R14">#REF!</definedName>
    <definedName name="S35R15">#REF!</definedName>
    <definedName name="S35R16">#REF!</definedName>
    <definedName name="S35R17">#REF!</definedName>
    <definedName name="S35R18">#REF!</definedName>
    <definedName name="S35R19">#REF!</definedName>
    <definedName name="S35R2">#REF!</definedName>
    <definedName name="S35R20">#REF!</definedName>
    <definedName name="S35R21">#REF!</definedName>
    <definedName name="S35R22">#REF!</definedName>
    <definedName name="S35R23">#REF!</definedName>
    <definedName name="S35R24">#REF!</definedName>
    <definedName name="S35R3">#REF!</definedName>
    <definedName name="S35R4">#REF!</definedName>
    <definedName name="S35R5">#REF!</definedName>
    <definedName name="S35R6">#REF!</definedName>
    <definedName name="S35R7">#REF!</definedName>
    <definedName name="S35R8">#REF!</definedName>
    <definedName name="S35R9">#REF!</definedName>
    <definedName name="S36P1">#REF!</definedName>
    <definedName name="S36P10">#REF!</definedName>
    <definedName name="S36P11">#REF!</definedName>
    <definedName name="S36P12">#REF!</definedName>
    <definedName name="S36P13">#REF!</definedName>
    <definedName name="S36P14">#REF!</definedName>
    <definedName name="S36P15">#REF!</definedName>
    <definedName name="S36P16">#REF!</definedName>
    <definedName name="S36P17">#REF!</definedName>
    <definedName name="S36P18">#REF!</definedName>
    <definedName name="S36P19">#REF!</definedName>
    <definedName name="S36P2">#REF!</definedName>
    <definedName name="S36P20">#REF!</definedName>
    <definedName name="S36P21">#REF!</definedName>
    <definedName name="S36P22">#REF!</definedName>
    <definedName name="S36P23">#REF!</definedName>
    <definedName name="S36P24">#REF!</definedName>
    <definedName name="S36P3">#REF!</definedName>
    <definedName name="S36P4">#REF!</definedName>
    <definedName name="S36P5">#REF!</definedName>
    <definedName name="S36P6">#REF!</definedName>
    <definedName name="S36P7">#REF!</definedName>
    <definedName name="S36P8">#REF!</definedName>
    <definedName name="S36P9">#REF!</definedName>
    <definedName name="S36R1">#REF!</definedName>
    <definedName name="S36R10">#REF!</definedName>
    <definedName name="S36R11">#REF!</definedName>
    <definedName name="S36R12">#REF!</definedName>
    <definedName name="S36R13">#REF!</definedName>
    <definedName name="S36R14">#REF!</definedName>
    <definedName name="S36R15">#REF!</definedName>
    <definedName name="S36R16">#REF!</definedName>
    <definedName name="S36R17">#REF!</definedName>
    <definedName name="S36R18">#REF!</definedName>
    <definedName name="S36R19">#REF!</definedName>
    <definedName name="S36R2">#REF!</definedName>
    <definedName name="S36R20">#REF!</definedName>
    <definedName name="S36R21">#REF!</definedName>
    <definedName name="S36R22">#REF!</definedName>
    <definedName name="S36R23">#REF!</definedName>
    <definedName name="S36R24">#REF!</definedName>
    <definedName name="S36R3">#REF!</definedName>
    <definedName name="S36R4">#REF!</definedName>
    <definedName name="S36R5">#REF!</definedName>
    <definedName name="S36R6">#REF!</definedName>
    <definedName name="S36R7">#REF!</definedName>
    <definedName name="S36R8">#REF!</definedName>
    <definedName name="S36R9">#REF!</definedName>
    <definedName name="S37P1">#REF!</definedName>
    <definedName name="S37P10">#REF!</definedName>
    <definedName name="S37P11">#REF!</definedName>
    <definedName name="S37P12">#REF!</definedName>
    <definedName name="S37P13">#REF!</definedName>
    <definedName name="S37P14">#REF!</definedName>
    <definedName name="S37P15">#REF!</definedName>
    <definedName name="S37P16">#REF!</definedName>
    <definedName name="S37P17">#REF!</definedName>
    <definedName name="S37P18">#REF!</definedName>
    <definedName name="S37P19">#REF!</definedName>
    <definedName name="S37P2">#REF!</definedName>
    <definedName name="S37P20">#REF!</definedName>
    <definedName name="S37P21">#REF!</definedName>
    <definedName name="S37P22">#REF!</definedName>
    <definedName name="S37P23">#REF!</definedName>
    <definedName name="S37P24">#REF!</definedName>
    <definedName name="S37P3">#REF!</definedName>
    <definedName name="S37P4">#REF!</definedName>
    <definedName name="S37P5">#REF!</definedName>
    <definedName name="S37P6">#REF!</definedName>
    <definedName name="S37P7">#REF!</definedName>
    <definedName name="S37P8">#REF!</definedName>
    <definedName name="S37P9">#REF!</definedName>
    <definedName name="S37R1">#REF!</definedName>
    <definedName name="S37R10">#REF!</definedName>
    <definedName name="S37R11">#REF!</definedName>
    <definedName name="S37R12">#REF!</definedName>
    <definedName name="S37R13">#REF!</definedName>
    <definedName name="S37R14">#REF!</definedName>
    <definedName name="S37R15">#REF!</definedName>
    <definedName name="S37R16">#REF!</definedName>
    <definedName name="S37R17">#REF!</definedName>
    <definedName name="S37R18">#REF!</definedName>
    <definedName name="S37R19">#REF!</definedName>
    <definedName name="S37R2">#REF!</definedName>
    <definedName name="S37R20">#REF!</definedName>
    <definedName name="S37R21">#REF!</definedName>
    <definedName name="S37R22">#REF!</definedName>
    <definedName name="S37R23">#REF!</definedName>
    <definedName name="S37R24">#REF!</definedName>
    <definedName name="S37R3">#REF!</definedName>
    <definedName name="S37R4">#REF!</definedName>
    <definedName name="S37R5">#REF!</definedName>
    <definedName name="S37R6">#REF!</definedName>
    <definedName name="S37R7">#REF!</definedName>
    <definedName name="S37R8">#REF!</definedName>
    <definedName name="S37R9">#REF!</definedName>
    <definedName name="S38P1">#REF!</definedName>
    <definedName name="S38P10">#REF!</definedName>
    <definedName name="S38P11">#REF!</definedName>
    <definedName name="S38P12">#REF!</definedName>
    <definedName name="S38P13">#REF!</definedName>
    <definedName name="S38P14">#REF!</definedName>
    <definedName name="S38P15">#REF!</definedName>
    <definedName name="S38P16">#REF!</definedName>
    <definedName name="S38P17">#REF!</definedName>
    <definedName name="S38P18">#REF!</definedName>
    <definedName name="S38P19">#REF!</definedName>
    <definedName name="S38P2">#REF!</definedName>
    <definedName name="S38P20">#REF!</definedName>
    <definedName name="S38P21">#REF!</definedName>
    <definedName name="S38P22">#REF!</definedName>
    <definedName name="S38P23">#REF!</definedName>
    <definedName name="S38P24">#REF!</definedName>
    <definedName name="S38P3">#REF!</definedName>
    <definedName name="S38P4">#REF!</definedName>
    <definedName name="S38P5">#REF!</definedName>
    <definedName name="S38P6">#REF!</definedName>
    <definedName name="S38P7">#REF!</definedName>
    <definedName name="S38P8">#REF!</definedName>
    <definedName name="S38P9">#REF!</definedName>
    <definedName name="S38R1">#REF!</definedName>
    <definedName name="S38R10">#REF!</definedName>
    <definedName name="S38R11">#REF!</definedName>
    <definedName name="S38R12">#REF!</definedName>
    <definedName name="S38R13">#REF!</definedName>
    <definedName name="S38R14">#REF!</definedName>
    <definedName name="S38R15">#REF!</definedName>
    <definedName name="S38R16">#REF!</definedName>
    <definedName name="S38R17">#REF!</definedName>
    <definedName name="S38R18">#REF!</definedName>
    <definedName name="S38R19">#REF!</definedName>
    <definedName name="S38R2">#REF!</definedName>
    <definedName name="S38R20">#REF!</definedName>
    <definedName name="S38R21">#REF!</definedName>
    <definedName name="S38R22">#REF!</definedName>
    <definedName name="S38R23">#REF!</definedName>
    <definedName name="S38R24">#REF!</definedName>
    <definedName name="S38R3">#REF!</definedName>
    <definedName name="S38R4">#REF!</definedName>
    <definedName name="S38R5">#REF!</definedName>
    <definedName name="S38R6">#REF!</definedName>
    <definedName name="S38R7">#REF!</definedName>
    <definedName name="S38R8">#REF!</definedName>
    <definedName name="S38R9">#REF!</definedName>
    <definedName name="S39P1">#REF!</definedName>
    <definedName name="S39P10">#REF!</definedName>
    <definedName name="S39P11">#REF!</definedName>
    <definedName name="S39P12">#REF!</definedName>
    <definedName name="S39P13">#REF!</definedName>
    <definedName name="S39P14">#REF!</definedName>
    <definedName name="S39P15">#REF!</definedName>
    <definedName name="S39P16">#REF!</definedName>
    <definedName name="S39P17">#REF!</definedName>
    <definedName name="S39P18">#REF!</definedName>
    <definedName name="S39P19">#REF!</definedName>
    <definedName name="S39P2">#REF!</definedName>
    <definedName name="S39P20">#REF!</definedName>
    <definedName name="S39P21">#REF!</definedName>
    <definedName name="S39P22">#REF!</definedName>
    <definedName name="S39P23">#REF!</definedName>
    <definedName name="S39P24">#REF!</definedName>
    <definedName name="S39P3">#REF!</definedName>
    <definedName name="S39P4">#REF!</definedName>
    <definedName name="S39P5">#REF!</definedName>
    <definedName name="S39P6">#REF!</definedName>
    <definedName name="S39P7">#REF!</definedName>
    <definedName name="S39P8">#REF!</definedName>
    <definedName name="S39P9">#REF!</definedName>
    <definedName name="S39R1">#REF!</definedName>
    <definedName name="S39R10">#REF!</definedName>
    <definedName name="S39R11">#REF!</definedName>
    <definedName name="S39R12">#REF!</definedName>
    <definedName name="S39R13">#REF!</definedName>
    <definedName name="S39R14">#REF!</definedName>
    <definedName name="S39R15">#REF!</definedName>
    <definedName name="S39R16">#REF!</definedName>
    <definedName name="S39R17">#REF!</definedName>
    <definedName name="S39R18">#REF!</definedName>
    <definedName name="S39R19">#REF!</definedName>
    <definedName name="S39R2">#REF!</definedName>
    <definedName name="S39R20">#REF!</definedName>
    <definedName name="S39R21">#REF!</definedName>
    <definedName name="S39R22">#REF!</definedName>
    <definedName name="S39R23">#REF!</definedName>
    <definedName name="S39R24">#REF!</definedName>
    <definedName name="S39R3">#REF!</definedName>
    <definedName name="S39R4">#REF!</definedName>
    <definedName name="S39R5">#REF!</definedName>
    <definedName name="S39R6">#REF!</definedName>
    <definedName name="S39R7">#REF!</definedName>
    <definedName name="S39R8">#REF!</definedName>
    <definedName name="S39R9">#REF!</definedName>
    <definedName name="S3P1">#REF!</definedName>
    <definedName name="S3P10">#REF!</definedName>
    <definedName name="S3P11">#REF!</definedName>
    <definedName name="S3P12">#REF!</definedName>
    <definedName name="S3P13">#REF!</definedName>
    <definedName name="S3P14">#REF!</definedName>
    <definedName name="S3P15">#REF!</definedName>
    <definedName name="S3P16">#REF!</definedName>
    <definedName name="S3P17">#REF!</definedName>
    <definedName name="S3P18">#REF!</definedName>
    <definedName name="S3P19">#REF!</definedName>
    <definedName name="S3P2">#REF!</definedName>
    <definedName name="S3P20">#REF!</definedName>
    <definedName name="S3P21">#REF!</definedName>
    <definedName name="S3P22">#REF!</definedName>
    <definedName name="S3P23">#REF!</definedName>
    <definedName name="S3P24">#REF!</definedName>
    <definedName name="S3P3">#REF!</definedName>
    <definedName name="S3P4">#REF!</definedName>
    <definedName name="S3P5">#REF!</definedName>
    <definedName name="S3P6">#REF!</definedName>
    <definedName name="S3P7">#REF!</definedName>
    <definedName name="S3P8">#REF!</definedName>
    <definedName name="S3P9">#REF!</definedName>
    <definedName name="S3R1">#REF!</definedName>
    <definedName name="S3R10">#REF!</definedName>
    <definedName name="S3R11">#REF!</definedName>
    <definedName name="S3R12">#REF!</definedName>
    <definedName name="S3R13">#REF!</definedName>
    <definedName name="S3R14">#REF!</definedName>
    <definedName name="S3R15">#REF!</definedName>
    <definedName name="S3R16">#REF!</definedName>
    <definedName name="S3R17">#REF!</definedName>
    <definedName name="S3R18">#REF!</definedName>
    <definedName name="S3R19">#REF!</definedName>
    <definedName name="S3R2">#REF!</definedName>
    <definedName name="S3R20">#REF!</definedName>
    <definedName name="S3R21">#REF!</definedName>
    <definedName name="S3R22">#REF!</definedName>
    <definedName name="S3R23">#REF!</definedName>
    <definedName name="S3R24">#REF!</definedName>
    <definedName name="S3R3">#REF!</definedName>
    <definedName name="S3R4">#REF!</definedName>
    <definedName name="S3R5">#REF!</definedName>
    <definedName name="S3R6">#REF!</definedName>
    <definedName name="S3R7">#REF!</definedName>
    <definedName name="S3R8">#REF!</definedName>
    <definedName name="S3R9">#REF!</definedName>
    <definedName name="S40P1">#REF!</definedName>
    <definedName name="S40P10">#REF!</definedName>
    <definedName name="S40P11">#REF!</definedName>
    <definedName name="S40P12">#REF!</definedName>
    <definedName name="S40P13">#REF!</definedName>
    <definedName name="S40P14">#REF!</definedName>
    <definedName name="S40P15">#REF!</definedName>
    <definedName name="S40P16">#REF!</definedName>
    <definedName name="S40P17">#REF!</definedName>
    <definedName name="S40P18">#REF!</definedName>
    <definedName name="S40P19">#REF!</definedName>
    <definedName name="S40P2">#REF!</definedName>
    <definedName name="S40P20">#REF!</definedName>
    <definedName name="S40P21">#REF!</definedName>
    <definedName name="S40P22">#REF!</definedName>
    <definedName name="S40P23">#REF!</definedName>
    <definedName name="S40P24">#REF!</definedName>
    <definedName name="S40P3">#REF!</definedName>
    <definedName name="S40P4">#REF!</definedName>
    <definedName name="S40P5">#REF!</definedName>
    <definedName name="S40P6">#REF!</definedName>
    <definedName name="S40P7">#REF!</definedName>
    <definedName name="S40P8">#REF!</definedName>
    <definedName name="S40P9">#REF!</definedName>
    <definedName name="S40R1">#REF!</definedName>
    <definedName name="S40R10">#REF!</definedName>
    <definedName name="S40R11">#REF!</definedName>
    <definedName name="S40R12">#REF!</definedName>
    <definedName name="S40R13">#REF!</definedName>
    <definedName name="S40R14">#REF!</definedName>
    <definedName name="S40R15">#REF!</definedName>
    <definedName name="S40R16">#REF!</definedName>
    <definedName name="S40R17">#REF!</definedName>
    <definedName name="S40R18">#REF!</definedName>
    <definedName name="S40R19">#REF!</definedName>
    <definedName name="S40R2">#REF!</definedName>
    <definedName name="S40R20">#REF!</definedName>
    <definedName name="S40R21">#REF!</definedName>
    <definedName name="S40R22">#REF!</definedName>
    <definedName name="S40R23">#REF!</definedName>
    <definedName name="S40R24">#REF!</definedName>
    <definedName name="S40R3">#REF!</definedName>
    <definedName name="S40R4">#REF!</definedName>
    <definedName name="S40R5">#REF!</definedName>
    <definedName name="S40R6">#REF!</definedName>
    <definedName name="S40R7">#REF!</definedName>
    <definedName name="S40R8">#REF!</definedName>
    <definedName name="S40R9">#REF!</definedName>
    <definedName name="S41P1">#REF!</definedName>
    <definedName name="S41P10">#REF!</definedName>
    <definedName name="S41P11">#REF!</definedName>
    <definedName name="S41P12">#REF!</definedName>
    <definedName name="S41P13">#REF!</definedName>
    <definedName name="S41P14">#REF!</definedName>
    <definedName name="S41P15">#REF!</definedName>
    <definedName name="S41P16">#REF!</definedName>
    <definedName name="S41P17">#REF!</definedName>
    <definedName name="S41P18">#REF!</definedName>
    <definedName name="S41P19">#REF!</definedName>
    <definedName name="S41P2">#REF!</definedName>
    <definedName name="S41P20">#REF!</definedName>
    <definedName name="S41P21">#REF!</definedName>
    <definedName name="S41P22">#REF!</definedName>
    <definedName name="S41P23">#REF!</definedName>
    <definedName name="S41P24">#REF!</definedName>
    <definedName name="S41P3">#REF!</definedName>
    <definedName name="S41P4">#REF!</definedName>
    <definedName name="S41P5">#REF!</definedName>
    <definedName name="S41P6">#REF!</definedName>
    <definedName name="S41P7">#REF!</definedName>
    <definedName name="S41P8">#REF!</definedName>
    <definedName name="S41P9">#REF!</definedName>
    <definedName name="S41R1">#REF!</definedName>
    <definedName name="S41R10">#REF!</definedName>
    <definedName name="S41R11">#REF!</definedName>
    <definedName name="S41R12">#REF!</definedName>
    <definedName name="S41R13">#REF!</definedName>
    <definedName name="S41R14">#REF!</definedName>
    <definedName name="S41R15">#REF!</definedName>
    <definedName name="S41R16">#REF!</definedName>
    <definedName name="S41R17">#REF!</definedName>
    <definedName name="S41R18">#REF!</definedName>
    <definedName name="S41R19">#REF!</definedName>
    <definedName name="S41R2">#REF!</definedName>
    <definedName name="S41R20">#REF!</definedName>
    <definedName name="S41R21">#REF!</definedName>
    <definedName name="S41R22">#REF!</definedName>
    <definedName name="S41R23">#REF!</definedName>
    <definedName name="S41R24">#REF!</definedName>
    <definedName name="S41R3">#REF!</definedName>
    <definedName name="S41R4">#REF!</definedName>
    <definedName name="S41R5">#REF!</definedName>
    <definedName name="S41R6">#REF!</definedName>
    <definedName name="S41R7">#REF!</definedName>
    <definedName name="S41R8">#REF!</definedName>
    <definedName name="S41R9">#REF!</definedName>
    <definedName name="S42P1">#REF!</definedName>
    <definedName name="S42P10">#REF!</definedName>
    <definedName name="S42P11">#REF!</definedName>
    <definedName name="S42P12">#REF!</definedName>
    <definedName name="S42P13">#REF!</definedName>
    <definedName name="S42P14">#REF!</definedName>
    <definedName name="S42P15">#REF!</definedName>
    <definedName name="S42P16">#REF!</definedName>
    <definedName name="S42P17">#REF!</definedName>
    <definedName name="S42P18">#REF!</definedName>
    <definedName name="S42P19">#REF!</definedName>
    <definedName name="S42P2">#REF!</definedName>
    <definedName name="S42P20">#REF!</definedName>
    <definedName name="S42P21">#REF!</definedName>
    <definedName name="S42P22">#REF!</definedName>
    <definedName name="S42P23">#REF!</definedName>
    <definedName name="S42P24">#REF!</definedName>
    <definedName name="S42P3">#REF!</definedName>
    <definedName name="S42P4">#REF!</definedName>
    <definedName name="S42P5">#REF!</definedName>
    <definedName name="S42P6">#REF!</definedName>
    <definedName name="S42P7">#REF!</definedName>
    <definedName name="S42P8">#REF!</definedName>
    <definedName name="S42P9">#REF!</definedName>
    <definedName name="S42R1">#REF!</definedName>
    <definedName name="S42R10">#REF!</definedName>
    <definedName name="S42R11">#REF!</definedName>
    <definedName name="S42R12">#REF!</definedName>
    <definedName name="S42R13">#REF!</definedName>
    <definedName name="S42R14">#REF!</definedName>
    <definedName name="S42R15">#REF!</definedName>
    <definedName name="S42R16">#REF!</definedName>
    <definedName name="S42R17">#REF!</definedName>
    <definedName name="S42R18">#REF!</definedName>
    <definedName name="S42R19">#REF!</definedName>
    <definedName name="S42R2">#REF!</definedName>
    <definedName name="S42R20">#REF!</definedName>
    <definedName name="S42R21">#REF!</definedName>
    <definedName name="S42R22">#REF!</definedName>
    <definedName name="S42R23">#REF!</definedName>
    <definedName name="S42R24">#REF!</definedName>
    <definedName name="S42R3">#REF!</definedName>
    <definedName name="S42R4">#REF!</definedName>
    <definedName name="S42R5">#REF!</definedName>
    <definedName name="S42R6">#REF!</definedName>
    <definedName name="S42R7">#REF!</definedName>
    <definedName name="S42R8">#REF!</definedName>
    <definedName name="S42R9">#REF!</definedName>
    <definedName name="S43P1">#REF!</definedName>
    <definedName name="S43P10">#REF!</definedName>
    <definedName name="S43P11">#REF!</definedName>
    <definedName name="S43P12">#REF!</definedName>
    <definedName name="S43P13">#REF!</definedName>
    <definedName name="S43P14">#REF!</definedName>
    <definedName name="S43P15">#REF!</definedName>
    <definedName name="S43P16">#REF!</definedName>
    <definedName name="S43P17">#REF!</definedName>
    <definedName name="S43P18">#REF!</definedName>
    <definedName name="S43P19">#REF!</definedName>
    <definedName name="S43P2">#REF!</definedName>
    <definedName name="S43P20">#REF!</definedName>
    <definedName name="S43P21">#REF!</definedName>
    <definedName name="S43P22">#REF!</definedName>
    <definedName name="S43P23">#REF!</definedName>
    <definedName name="S43P24">#REF!</definedName>
    <definedName name="S43P3">#REF!</definedName>
    <definedName name="S43P4">#REF!</definedName>
    <definedName name="S43P5">#REF!</definedName>
    <definedName name="S43P6">#REF!</definedName>
    <definedName name="S43P7">#REF!</definedName>
    <definedName name="S43P8">#REF!</definedName>
    <definedName name="S43P9">#REF!</definedName>
    <definedName name="S43R1">#REF!</definedName>
    <definedName name="S43R10">#REF!</definedName>
    <definedName name="S43R11">#REF!</definedName>
    <definedName name="S43R12">#REF!</definedName>
    <definedName name="S43R13">#REF!</definedName>
    <definedName name="S43R14">#REF!</definedName>
    <definedName name="S43R15">#REF!</definedName>
    <definedName name="S43R16">#REF!</definedName>
    <definedName name="S43R17">#REF!</definedName>
    <definedName name="S43R18">#REF!</definedName>
    <definedName name="S43R19">#REF!</definedName>
    <definedName name="S43R2">#REF!</definedName>
    <definedName name="S43R20">#REF!</definedName>
    <definedName name="S43R21">#REF!</definedName>
    <definedName name="S43R22">#REF!</definedName>
    <definedName name="S43R23">#REF!</definedName>
    <definedName name="S43R24">#REF!</definedName>
    <definedName name="S43R3">#REF!</definedName>
    <definedName name="S43R4">#REF!</definedName>
    <definedName name="S43R5">#REF!</definedName>
    <definedName name="S43R6">#REF!</definedName>
    <definedName name="S43R7">#REF!</definedName>
    <definedName name="S43R8">#REF!</definedName>
    <definedName name="S43R9">#REF!</definedName>
    <definedName name="S44P1">#REF!</definedName>
    <definedName name="S44P10">#REF!</definedName>
    <definedName name="S44P11">#REF!</definedName>
    <definedName name="S44P12">#REF!</definedName>
    <definedName name="S44P13">#REF!</definedName>
    <definedName name="S44P14">#REF!</definedName>
    <definedName name="S44P15">#REF!</definedName>
    <definedName name="S44P16">#REF!</definedName>
    <definedName name="S44P17">#REF!</definedName>
    <definedName name="S44P18">#REF!</definedName>
    <definedName name="S44P19">#REF!</definedName>
    <definedName name="S44P2">#REF!</definedName>
    <definedName name="S44P20">#REF!</definedName>
    <definedName name="S44P21">#REF!</definedName>
    <definedName name="S44P22">#REF!</definedName>
    <definedName name="S44P23">#REF!</definedName>
    <definedName name="S44P24">#REF!</definedName>
    <definedName name="S44P3">#REF!</definedName>
    <definedName name="S44P4">#REF!</definedName>
    <definedName name="S44P5">#REF!</definedName>
    <definedName name="S44P6">#REF!</definedName>
    <definedName name="S44P7">#REF!</definedName>
    <definedName name="S44P8">#REF!</definedName>
    <definedName name="S44P9">#REF!</definedName>
    <definedName name="S44R1">#REF!</definedName>
    <definedName name="S44R10">#REF!</definedName>
    <definedName name="S44R11">#REF!</definedName>
    <definedName name="S44R12">#REF!</definedName>
    <definedName name="S44R13">#REF!</definedName>
    <definedName name="S44R14">#REF!</definedName>
    <definedName name="S44R15">#REF!</definedName>
    <definedName name="S44R16">#REF!</definedName>
    <definedName name="S44R17">#REF!</definedName>
    <definedName name="S44R18">#REF!</definedName>
    <definedName name="S44R19">#REF!</definedName>
    <definedName name="S44R2">#REF!</definedName>
    <definedName name="S44R20">#REF!</definedName>
    <definedName name="S44R21">#REF!</definedName>
    <definedName name="S44R22">#REF!</definedName>
    <definedName name="S44R23">#REF!</definedName>
    <definedName name="S44R24">#REF!</definedName>
    <definedName name="S44R3">#REF!</definedName>
    <definedName name="S44R4">#REF!</definedName>
    <definedName name="S44R5">#REF!</definedName>
    <definedName name="S44R6">#REF!</definedName>
    <definedName name="S44R7">#REF!</definedName>
    <definedName name="S44R8">#REF!</definedName>
    <definedName name="S44R9">#REF!</definedName>
    <definedName name="S45P1">#REF!</definedName>
    <definedName name="S45P10">#REF!</definedName>
    <definedName name="S45P11">#REF!</definedName>
    <definedName name="S45P12">#REF!</definedName>
    <definedName name="S45P13">#REF!</definedName>
    <definedName name="S45P14">#REF!</definedName>
    <definedName name="S45P15">#REF!</definedName>
    <definedName name="S45P16">#REF!</definedName>
    <definedName name="S45P17">#REF!</definedName>
    <definedName name="S45P18">#REF!</definedName>
    <definedName name="S45P19">#REF!</definedName>
    <definedName name="S45P2">#REF!</definedName>
    <definedName name="S45P20">#REF!</definedName>
    <definedName name="S45P21">#REF!</definedName>
    <definedName name="S45P22">#REF!</definedName>
    <definedName name="S45P23">#REF!</definedName>
    <definedName name="S45P24">#REF!</definedName>
    <definedName name="S45P3">#REF!</definedName>
    <definedName name="S45P4">#REF!</definedName>
    <definedName name="S45P5">#REF!</definedName>
    <definedName name="S45P6">#REF!</definedName>
    <definedName name="S45P7">#REF!</definedName>
    <definedName name="S45P8">#REF!</definedName>
    <definedName name="S45P9">#REF!</definedName>
    <definedName name="S45R1">#REF!</definedName>
    <definedName name="S45R10">#REF!</definedName>
    <definedName name="S45R11">#REF!</definedName>
    <definedName name="S45R12">#REF!</definedName>
    <definedName name="S45R13">#REF!</definedName>
    <definedName name="S45R14">#REF!</definedName>
    <definedName name="S45R15">#REF!</definedName>
    <definedName name="S45R16">#REF!</definedName>
    <definedName name="S45R17">#REF!</definedName>
    <definedName name="S45R18">#REF!</definedName>
    <definedName name="S45R19">#REF!</definedName>
    <definedName name="S45R2">#REF!</definedName>
    <definedName name="S45R20">#REF!</definedName>
    <definedName name="S45R21">#REF!</definedName>
    <definedName name="S45R22">#REF!</definedName>
    <definedName name="S45R23">#REF!</definedName>
    <definedName name="S45R24">#REF!</definedName>
    <definedName name="S45R3">#REF!</definedName>
    <definedName name="S45R4">#REF!</definedName>
    <definedName name="S45R5">#REF!</definedName>
    <definedName name="S45R6">#REF!</definedName>
    <definedName name="S45R7">#REF!</definedName>
    <definedName name="S45R8">#REF!</definedName>
    <definedName name="S45R9">#REF!</definedName>
    <definedName name="S4P1">#REF!</definedName>
    <definedName name="S4P10">#REF!</definedName>
    <definedName name="S4P11">#REF!</definedName>
    <definedName name="S4P12">#REF!</definedName>
    <definedName name="S4P13">#REF!</definedName>
    <definedName name="S4P14">#REF!</definedName>
    <definedName name="S4P15">#REF!</definedName>
    <definedName name="S4P16">#REF!</definedName>
    <definedName name="S4P17">#REF!</definedName>
    <definedName name="S4P18">#REF!</definedName>
    <definedName name="S4P19">#REF!</definedName>
    <definedName name="S4P2">#REF!</definedName>
    <definedName name="S4P20">#REF!</definedName>
    <definedName name="S4P21">#REF!</definedName>
    <definedName name="S4P22">#REF!</definedName>
    <definedName name="S4P23">#REF!</definedName>
    <definedName name="S4P24">#REF!</definedName>
    <definedName name="S4P3">#REF!</definedName>
    <definedName name="S4P4">#REF!</definedName>
    <definedName name="S4P5">#REF!</definedName>
    <definedName name="S4P6">#REF!</definedName>
    <definedName name="S4P7">#REF!</definedName>
    <definedName name="S4P8">#REF!</definedName>
    <definedName name="S4P9">#REF!</definedName>
    <definedName name="S4R1">#REF!</definedName>
    <definedName name="S4R10">#REF!</definedName>
    <definedName name="S4R11">#REF!</definedName>
    <definedName name="S4R12">#REF!</definedName>
    <definedName name="S4R13">#REF!</definedName>
    <definedName name="S4R14">#REF!</definedName>
    <definedName name="S4R15">#REF!</definedName>
    <definedName name="S4R16">#REF!</definedName>
    <definedName name="S4R17">#REF!</definedName>
    <definedName name="S4R18">#REF!</definedName>
    <definedName name="S4R19">#REF!</definedName>
    <definedName name="S4R2">#REF!</definedName>
    <definedName name="S4R20">#REF!</definedName>
    <definedName name="S4R21">#REF!</definedName>
    <definedName name="S4R22">#REF!</definedName>
    <definedName name="S4R23">#REF!</definedName>
    <definedName name="S4R24">#REF!</definedName>
    <definedName name="S4R3">#REF!</definedName>
    <definedName name="S4R4">#REF!</definedName>
    <definedName name="S4R5">#REF!</definedName>
    <definedName name="S4R6">#REF!</definedName>
    <definedName name="S4R7">#REF!</definedName>
    <definedName name="S4R8">#REF!</definedName>
    <definedName name="S4R9">#REF!</definedName>
    <definedName name="S5P1">#REF!</definedName>
    <definedName name="S5P10">#REF!</definedName>
    <definedName name="S5P11">#REF!</definedName>
    <definedName name="S5P12">#REF!</definedName>
    <definedName name="S5P13">#REF!</definedName>
    <definedName name="S5P14">#REF!</definedName>
    <definedName name="S5P15">#REF!</definedName>
    <definedName name="S5P16">#REF!</definedName>
    <definedName name="S5P17">#REF!</definedName>
    <definedName name="S5P18">#REF!</definedName>
    <definedName name="S5P19">#REF!</definedName>
    <definedName name="S5P2">#REF!</definedName>
    <definedName name="S5P20">#REF!</definedName>
    <definedName name="S5P21">#REF!</definedName>
    <definedName name="S5P22">#REF!</definedName>
    <definedName name="S5P23">#REF!</definedName>
    <definedName name="S5P24">#REF!</definedName>
    <definedName name="S5P3">#REF!</definedName>
    <definedName name="S5P4">#REF!</definedName>
    <definedName name="S5P5">#REF!</definedName>
    <definedName name="S5P6">#REF!</definedName>
    <definedName name="S5P7">#REF!</definedName>
    <definedName name="S5P8">#REF!</definedName>
    <definedName name="S5P9">#REF!</definedName>
    <definedName name="S5R1">#REF!</definedName>
    <definedName name="S5R10">#REF!</definedName>
    <definedName name="S5R11">#REF!</definedName>
    <definedName name="S5R12">#REF!</definedName>
    <definedName name="S5R13">#REF!</definedName>
    <definedName name="S5R14">#REF!</definedName>
    <definedName name="S5R15">#REF!</definedName>
    <definedName name="S5R16">#REF!</definedName>
    <definedName name="S5R17">#REF!</definedName>
    <definedName name="S5R18">#REF!</definedName>
    <definedName name="S5R19">#REF!</definedName>
    <definedName name="S5R2">#REF!</definedName>
    <definedName name="S5R20">#REF!</definedName>
    <definedName name="S5R21">#REF!</definedName>
    <definedName name="S5R22">#REF!</definedName>
    <definedName name="S5R23">#REF!</definedName>
    <definedName name="S5R24">#REF!</definedName>
    <definedName name="S5R3">#REF!</definedName>
    <definedName name="S5R4">#REF!</definedName>
    <definedName name="S5R5">#REF!</definedName>
    <definedName name="S5R6">#REF!</definedName>
    <definedName name="S5R7">#REF!</definedName>
    <definedName name="S5R8">#REF!</definedName>
    <definedName name="S5R9">#REF!</definedName>
    <definedName name="S6P1">#REF!</definedName>
    <definedName name="S6P10">#REF!</definedName>
    <definedName name="S6P11">#REF!</definedName>
    <definedName name="S6P12">#REF!</definedName>
    <definedName name="S6P13">#REF!</definedName>
    <definedName name="S6P14">#REF!</definedName>
    <definedName name="S6P15">#REF!</definedName>
    <definedName name="S6P16">#REF!</definedName>
    <definedName name="S6P17">#REF!</definedName>
    <definedName name="S6P18">#REF!</definedName>
    <definedName name="S6P19">#REF!</definedName>
    <definedName name="S6P2">#REF!</definedName>
    <definedName name="S6P20">#REF!</definedName>
    <definedName name="S6P21">#REF!</definedName>
    <definedName name="S6P22">#REF!</definedName>
    <definedName name="S6P23">#REF!</definedName>
    <definedName name="S6P24">#REF!</definedName>
    <definedName name="S6P3">#REF!</definedName>
    <definedName name="S6P4">#REF!</definedName>
    <definedName name="S6P5">#REF!</definedName>
    <definedName name="S6P6">#REF!</definedName>
    <definedName name="S6P7">#REF!</definedName>
    <definedName name="S6P8">#REF!</definedName>
    <definedName name="S6P9">#REF!</definedName>
    <definedName name="S6R1">#REF!</definedName>
    <definedName name="S6R10">#REF!</definedName>
    <definedName name="S6R11">#REF!</definedName>
    <definedName name="S6R12">#REF!</definedName>
    <definedName name="S6R13">#REF!</definedName>
    <definedName name="S6R14">#REF!</definedName>
    <definedName name="S6R15">#REF!</definedName>
    <definedName name="S6R16">#REF!</definedName>
    <definedName name="S6R17">#REF!</definedName>
    <definedName name="S6R18">#REF!</definedName>
    <definedName name="S6R19">#REF!</definedName>
    <definedName name="S6R2">#REF!</definedName>
    <definedName name="S6R20">#REF!</definedName>
    <definedName name="S6R21">#REF!</definedName>
    <definedName name="S6R22">#REF!</definedName>
    <definedName name="S6R23">#REF!</definedName>
    <definedName name="S6R24">#REF!</definedName>
    <definedName name="S6R3">#REF!</definedName>
    <definedName name="S6R4">#REF!</definedName>
    <definedName name="S6R5">#REF!</definedName>
    <definedName name="S6R6">#REF!</definedName>
    <definedName name="S6R7">#REF!</definedName>
    <definedName name="S6R8">#REF!</definedName>
    <definedName name="S6R9">#REF!</definedName>
    <definedName name="S7P1">#REF!</definedName>
    <definedName name="S7P10">#REF!</definedName>
    <definedName name="S7P11">#REF!</definedName>
    <definedName name="S7P12">#REF!</definedName>
    <definedName name="S7P13">#REF!</definedName>
    <definedName name="S7P14">#REF!</definedName>
    <definedName name="S7P15">#REF!</definedName>
    <definedName name="S7P16">#REF!</definedName>
    <definedName name="S7P17">#REF!</definedName>
    <definedName name="S7P18">#REF!</definedName>
    <definedName name="S7P19">#REF!</definedName>
    <definedName name="S7P2">#REF!</definedName>
    <definedName name="S7P20">#REF!</definedName>
    <definedName name="S7P21">#REF!</definedName>
    <definedName name="S7P22">#REF!</definedName>
    <definedName name="S7P23">#REF!</definedName>
    <definedName name="S7P24">#REF!</definedName>
    <definedName name="S7P3">#REF!</definedName>
    <definedName name="S7P4">#REF!</definedName>
    <definedName name="S7P5">#REF!</definedName>
    <definedName name="S7P6">#REF!</definedName>
    <definedName name="S7P7">#REF!</definedName>
    <definedName name="S7P8">#REF!</definedName>
    <definedName name="S7P9">#REF!</definedName>
    <definedName name="S7R1">#REF!</definedName>
    <definedName name="S7R10">#REF!</definedName>
    <definedName name="S7R11">#REF!</definedName>
    <definedName name="S7R12">#REF!</definedName>
    <definedName name="S7R13">#REF!</definedName>
    <definedName name="S7R14">#REF!</definedName>
    <definedName name="S7R15">#REF!</definedName>
    <definedName name="S7R16">#REF!</definedName>
    <definedName name="S7R17">#REF!</definedName>
    <definedName name="S7R18">#REF!</definedName>
    <definedName name="S7R19">#REF!</definedName>
    <definedName name="S7R2">#REF!</definedName>
    <definedName name="S7R20">#REF!</definedName>
    <definedName name="S7R21">#REF!</definedName>
    <definedName name="S7R22">#REF!</definedName>
    <definedName name="S7R23">#REF!</definedName>
    <definedName name="S7R24">#REF!</definedName>
    <definedName name="S7R3">#REF!</definedName>
    <definedName name="S7R4">#REF!</definedName>
    <definedName name="S7R5">#REF!</definedName>
    <definedName name="S7R6">#REF!</definedName>
    <definedName name="S7R7">#REF!</definedName>
    <definedName name="S7R8">#REF!</definedName>
    <definedName name="S7R9">#REF!</definedName>
    <definedName name="S8P1">#REF!</definedName>
    <definedName name="S8P10">#REF!</definedName>
    <definedName name="S8P11">#REF!</definedName>
    <definedName name="S8P12">#REF!</definedName>
    <definedName name="S8P13">#REF!</definedName>
    <definedName name="S8P14">#REF!</definedName>
    <definedName name="S8P15">#REF!</definedName>
    <definedName name="S8P16">#REF!</definedName>
    <definedName name="S8P17">#REF!</definedName>
    <definedName name="S8P18">#REF!</definedName>
    <definedName name="S8P19">#REF!</definedName>
    <definedName name="S8P2">#REF!</definedName>
    <definedName name="S8P20">#REF!</definedName>
    <definedName name="S8P21">#REF!</definedName>
    <definedName name="S8P22">#REF!</definedName>
    <definedName name="S8P23">#REF!</definedName>
    <definedName name="S8P24">#REF!</definedName>
    <definedName name="S8P3">#REF!</definedName>
    <definedName name="S8P4">#REF!</definedName>
    <definedName name="S8P5">#REF!</definedName>
    <definedName name="S8P6">#REF!</definedName>
    <definedName name="S8P7">#REF!</definedName>
    <definedName name="S8P8">#REF!</definedName>
    <definedName name="S8P9">#REF!</definedName>
    <definedName name="S8R1">#REF!</definedName>
    <definedName name="S8R10">#REF!</definedName>
    <definedName name="S8R11">#REF!</definedName>
    <definedName name="S8R12">#REF!</definedName>
    <definedName name="S8R13">#REF!</definedName>
    <definedName name="S8R14">#REF!</definedName>
    <definedName name="S8R15">#REF!</definedName>
    <definedName name="S8R16">#REF!</definedName>
    <definedName name="S8R17">#REF!</definedName>
    <definedName name="S8R18">#REF!</definedName>
    <definedName name="S8R19">#REF!</definedName>
    <definedName name="S8R2">#REF!</definedName>
    <definedName name="S8R20">#REF!</definedName>
    <definedName name="S8R21">#REF!</definedName>
    <definedName name="S8R22">#REF!</definedName>
    <definedName name="S8R23">#REF!</definedName>
    <definedName name="S8R24">#REF!</definedName>
    <definedName name="S8R3">#REF!</definedName>
    <definedName name="S8R4">#REF!</definedName>
    <definedName name="S8R5">#REF!</definedName>
    <definedName name="S8R6">#REF!</definedName>
    <definedName name="S8R7">#REF!</definedName>
    <definedName name="S8R8">#REF!</definedName>
    <definedName name="S8R9">#REF!</definedName>
    <definedName name="S9P1">#REF!</definedName>
    <definedName name="S9P10">#REF!</definedName>
    <definedName name="S9P11">#REF!</definedName>
    <definedName name="S9P12">#REF!</definedName>
    <definedName name="S9P13">#REF!</definedName>
    <definedName name="S9P14">#REF!</definedName>
    <definedName name="S9P15">#REF!</definedName>
    <definedName name="S9P16">#REF!</definedName>
    <definedName name="S9P17">#REF!</definedName>
    <definedName name="S9P18">#REF!</definedName>
    <definedName name="S9P19">#REF!</definedName>
    <definedName name="S9P2">#REF!</definedName>
    <definedName name="S9P20">#REF!</definedName>
    <definedName name="S9P21">#REF!</definedName>
    <definedName name="S9P22">#REF!</definedName>
    <definedName name="S9P23">#REF!</definedName>
    <definedName name="S9P24">#REF!</definedName>
    <definedName name="S9P3">#REF!</definedName>
    <definedName name="S9P4">#REF!</definedName>
    <definedName name="S9P5">#REF!</definedName>
    <definedName name="S9P6">#REF!</definedName>
    <definedName name="S9P7">#REF!</definedName>
    <definedName name="S9P8">#REF!</definedName>
    <definedName name="S9P9">#REF!</definedName>
    <definedName name="S9R1">#REF!</definedName>
    <definedName name="S9R10">#REF!</definedName>
    <definedName name="S9R11">#REF!</definedName>
    <definedName name="S9R12">#REF!</definedName>
    <definedName name="S9R13">#REF!</definedName>
    <definedName name="S9R14">#REF!</definedName>
    <definedName name="S9R15">#REF!</definedName>
    <definedName name="S9R16">#REF!</definedName>
    <definedName name="S9R17">#REF!</definedName>
    <definedName name="S9R18">#REF!</definedName>
    <definedName name="S9R19">#REF!</definedName>
    <definedName name="S9R2">#REF!</definedName>
    <definedName name="S9R20">#REF!</definedName>
    <definedName name="S9R21">#REF!</definedName>
    <definedName name="S9R22">#REF!</definedName>
    <definedName name="S9R23">#REF!</definedName>
    <definedName name="S9R24">#REF!</definedName>
    <definedName name="S9R3">#REF!</definedName>
    <definedName name="S9R4">#REF!</definedName>
    <definedName name="S9R5">#REF!</definedName>
    <definedName name="S9R6">#REF!</definedName>
    <definedName name="S9R7">#REF!</definedName>
    <definedName name="S9R8">#REF!</definedName>
    <definedName name="S9R9">#REF!</definedName>
    <definedName name="soma_total">#REF!</definedName>
    <definedName name="sub_item_1">#REF!</definedName>
    <definedName name="sub_item_10">#REF!</definedName>
    <definedName name="sub_item_11">#REF!</definedName>
    <definedName name="sub_item_12">#REF!</definedName>
    <definedName name="sub_item_13">#REF!</definedName>
    <definedName name="sub_item_14">#REF!</definedName>
    <definedName name="sub_item_15">#REF!</definedName>
    <definedName name="sub_item_16">#REF!</definedName>
    <definedName name="sub_item_17">#REF!</definedName>
    <definedName name="sub_item_18">#REF!</definedName>
    <definedName name="sub_item_19">#REF!</definedName>
    <definedName name="sub_item_2">#REF!</definedName>
    <definedName name="sub_item_20">#REF!</definedName>
    <definedName name="sub_item_21">#REF!</definedName>
    <definedName name="sub_item_22">#REF!</definedName>
    <definedName name="sub_item_23">#REF!</definedName>
    <definedName name="sub_item_24">#REF!</definedName>
    <definedName name="sub_item_25">#REF!</definedName>
    <definedName name="sub_item_26">#REF!</definedName>
    <definedName name="sub_item_27">#REF!</definedName>
    <definedName name="sub_item_28">#REF!</definedName>
    <definedName name="sub_item_29">#REF!</definedName>
    <definedName name="sub_item_3">#REF!</definedName>
    <definedName name="sub_item_30">#REF!</definedName>
    <definedName name="sub_item_31">#REF!</definedName>
    <definedName name="sub_item_32">#REF!</definedName>
    <definedName name="sub_item_33">#REF!</definedName>
    <definedName name="sub_item_34">#REF!</definedName>
    <definedName name="sub_item_35">#REF!</definedName>
    <definedName name="sub_item_36">#REF!</definedName>
    <definedName name="sub_item_37">#REF!</definedName>
    <definedName name="sub_item_38">#REF!</definedName>
    <definedName name="sub_item_39">#REF!</definedName>
    <definedName name="sub_item_4">#REF!</definedName>
    <definedName name="sub_item_40">#REF!</definedName>
    <definedName name="sub_item_41">#REF!</definedName>
    <definedName name="sub_item_42">#REF!</definedName>
    <definedName name="sub_item_43">#REF!</definedName>
    <definedName name="sub_item_44">#REF!</definedName>
    <definedName name="sub_item_45">#REF!</definedName>
    <definedName name="sub_item_5">#REF!</definedName>
    <definedName name="sub_item_6">#REF!</definedName>
    <definedName name="sub_item_7">#REF!</definedName>
    <definedName name="sub_item_8">#REF!</definedName>
    <definedName name="sub_item_9">#REF!</definedName>
    <definedName name="switch">#REF!</definedName>
    <definedName name="T">#REF!</definedName>
    <definedName name="teste">"$#REF!.$A$1:$B$3278"</definedName>
    <definedName name="_xlnm.Print_Titles" localSheetId="2">PLANILHA_SINTÉTICA!$1:$8</definedName>
    <definedName name="TOTAL_ACU_REF">#REF!</definedName>
    <definedName name="TOTAL_ADD">#REF!</definedName>
    <definedName name="TOTAL_ADD_ACU">#REF!</definedName>
    <definedName name="TOTAL_REF">#REF!</definedName>
    <definedName name="TOTAL_RES">#REF!</definedName>
    <definedName name="TOTAL_RES_ACU">#REF!</definedName>
    <definedName name="Z_E9EF4FFF_2A51_4B23_8A33_7F2B85269ACF_.wvu.PrintArea_7">"#REF!"</definedName>
    <definedName name="Z_E9EF4FFF_2A51_4B23_8A33_7F2B85269ACF_.wvu.PrintArea_7_1">"#REF!"</definedName>
    <definedName name="Z_E9EF4FFF_2A51_4B23_8A33_7F2B85269ACF_.wvu.PrintArea_7_2">"#REF!"</definedName>
    <definedName name="Z_E9EF4FFF_2A51_4B23_8A33_7F2B85269ACF_.wvu.PrintArea_7_3">"#REF!"</definedName>
    <definedName name="Z_E9EF4FFF_2A51_4B23_8A33_7F2B85269ACF_.wvu.Rows_2">("#REF!,#REF!,#REF!,#REF!,#REF!,#REF!,#REF!,#REF!,#REF!,#REF!,#REF!,#REF!,#REF!)")</definedName>
    <definedName name="Z_E9EF4FFF_2A51_4B23_8A33_7F2B85269ACF_.wvu.Rows_2_1">("#REF!,#REF!,#REF!,#REF!,#REF!,#REF!,#REF!,#REF!,#REF!,#REF!,#REF!,#REF!,#REF!)")</definedName>
    <definedName name="Z_E9EF4FFF_2A51_4B23_8A33_7F2B85269ACF_.wvu.Rows_2_2">("#REF!,#REF!,#REF!,#REF!,#REF!,#REF!,#REF!,#REF!,#REF!,#REF!,#REF!,#REF!,#REF!)")</definedName>
    <definedName name="Z_E9EF4FFF_2A51_4B23_8A33_7F2B85269ACF_.wvu.Rows_2_3">("#REF!,#REF!,#REF!,#REF!,#REF!,#REF!,#REF!,#REF!,#REF!,#REF!,#REF!,#REF!,#REF!)")</definedName>
  </definedNames>
  <calcPr calcId="145621"/>
</workbook>
</file>

<file path=xl/calcChain.xml><?xml version="1.0" encoding="utf-8"?>
<calcChain xmlns="http://schemas.openxmlformats.org/spreadsheetml/2006/main">
  <c r="K780" i="1" l="1"/>
  <c r="I780" i="1" l="1"/>
  <c r="L780" i="1" s="1"/>
  <c r="J780" i="1"/>
  <c r="AF24" i="17"/>
  <c r="P35" i="17"/>
  <c r="AF34" i="17"/>
  <c r="AF33" i="17"/>
  <c r="AF32" i="17"/>
  <c r="AF31" i="17"/>
  <c r="AF30" i="17"/>
  <c r="AF23" i="17"/>
  <c r="AF22" i="17"/>
  <c r="AF21" i="17"/>
  <c r="AF20" i="17"/>
  <c r="AF19" i="17"/>
  <c r="AF18" i="17"/>
  <c r="AF17" i="17"/>
  <c r="AF16" i="17"/>
  <c r="AF15" i="17"/>
  <c r="AF14" i="17"/>
  <c r="AF13" i="17"/>
  <c r="AC4" i="17"/>
  <c r="AC3" i="17"/>
  <c r="Q4" i="17"/>
  <c r="Q3" i="17"/>
  <c r="Z35" i="17"/>
  <c r="X35" i="17"/>
  <c r="V35" i="17"/>
  <c r="T35" i="17"/>
  <c r="R35" i="17"/>
  <c r="A64" i="17"/>
  <c r="B71" i="17"/>
  <c r="A71" i="17"/>
  <c r="B61" i="17"/>
  <c r="B24" i="17" s="1"/>
  <c r="A61" i="17"/>
  <c r="B60" i="17"/>
  <c r="B23" i="17" s="1"/>
  <c r="A60" i="17"/>
  <c r="B68" i="17"/>
  <c r="B34" i="17" s="1"/>
  <c r="A68" i="17"/>
  <c r="A34" i="17" s="1"/>
  <c r="B67" i="17"/>
  <c r="B33" i="17" s="1"/>
  <c r="A67" i="17"/>
  <c r="A33" i="17" s="1"/>
  <c r="B66" i="17"/>
  <c r="B32" i="17" s="1"/>
  <c r="A66" i="17"/>
  <c r="A32" i="17" s="1"/>
  <c r="B65" i="17"/>
  <c r="B31" i="17" s="1"/>
  <c r="A65" i="17"/>
  <c r="A31" i="17" s="1"/>
  <c r="B59" i="17"/>
  <c r="B22" i="17" s="1"/>
  <c r="A59" i="17"/>
  <c r="B58" i="17"/>
  <c r="B21" i="17" s="1"/>
  <c r="A58" i="17"/>
  <c r="B57" i="17"/>
  <c r="B20" i="17" s="1"/>
  <c r="A57" i="17"/>
  <c r="B56" i="17"/>
  <c r="B19" i="17" s="1"/>
  <c r="A56" i="17"/>
  <c r="B55" i="17"/>
  <c r="B18" i="17" s="1"/>
  <c r="A55" i="17"/>
  <c r="B54" i="17"/>
  <c r="B17" i="17" s="1"/>
  <c r="A54" i="17"/>
  <c r="B53" i="17"/>
  <c r="B16" i="17" s="1"/>
  <c r="A53" i="17"/>
  <c r="B52" i="17"/>
  <c r="B15" i="17" s="1"/>
  <c r="A52" i="17"/>
  <c r="B51" i="17"/>
  <c r="B14" i="17" s="1"/>
  <c r="A51" i="17"/>
  <c r="B50" i="17"/>
  <c r="B13" i="17" s="1"/>
  <c r="A50" i="17"/>
  <c r="AB35" i="17"/>
  <c r="L35" i="17" s="1"/>
  <c r="K1136" i="1"/>
  <c r="K1118" i="1"/>
  <c r="K235" i="1"/>
  <c r="K138" i="1"/>
  <c r="K137" i="1"/>
  <c r="K142" i="1"/>
  <c r="K139" i="1"/>
  <c r="K135" i="1"/>
  <c r="K126" i="1"/>
  <c r="K123" i="1"/>
  <c r="K119" i="1"/>
  <c r="K103" i="1"/>
  <c r="K96" i="1"/>
  <c r="J1361" i="1"/>
  <c r="K1354" i="1"/>
  <c r="K1351" i="1"/>
  <c r="J1343" i="1"/>
  <c r="K1335" i="1"/>
  <c r="K1334" i="1"/>
  <c r="K1313" i="1"/>
  <c r="J1298" i="1"/>
  <c r="K1283" i="1"/>
  <c r="K1280" i="1"/>
  <c r="J1272" i="1"/>
  <c r="K1270" i="1"/>
  <c r="K1269" i="1"/>
  <c r="K1268" i="1"/>
  <c r="J1237" i="1"/>
  <c r="K1233" i="1"/>
  <c r="K1232" i="1"/>
  <c r="J1228" i="1"/>
  <c r="K1171" i="1"/>
  <c r="K1138" i="1"/>
  <c r="K1104" i="1"/>
  <c r="J1082" i="1"/>
  <c r="K1078" i="1"/>
  <c r="K1068" i="1"/>
  <c r="J1064" i="1"/>
  <c r="K1061" i="1"/>
  <c r="K1060" i="1"/>
  <c r="K1059" i="1"/>
  <c r="J1044" i="1"/>
  <c r="K1040" i="1"/>
  <c r="K1039" i="1"/>
  <c r="J1025" i="1"/>
  <c r="K1023" i="1"/>
  <c r="K1022" i="1"/>
  <c r="J1014" i="1"/>
  <c r="K1003" i="1"/>
  <c r="K1002" i="1"/>
  <c r="J997" i="1"/>
  <c r="K993" i="1"/>
  <c r="K984" i="1"/>
  <c r="K983" i="1"/>
  <c r="J979" i="1"/>
  <c r="K975" i="1"/>
  <c r="K974" i="1"/>
  <c r="J959" i="1"/>
  <c r="K957" i="1"/>
  <c r="K956" i="1"/>
  <c r="K954" i="1"/>
  <c r="J941" i="1"/>
  <c r="K937" i="1"/>
  <c r="K935" i="1"/>
  <c r="J922" i="1"/>
  <c r="K919" i="1"/>
  <c r="K910" i="1"/>
  <c r="K909" i="1"/>
  <c r="J903" i="1"/>
  <c r="K891" i="1"/>
  <c r="K889" i="1"/>
  <c r="J875" i="1"/>
  <c r="K873" i="1"/>
  <c r="K871" i="1"/>
  <c r="K870" i="1"/>
  <c r="J857" i="1"/>
  <c r="K757" i="1"/>
  <c r="K756" i="1"/>
  <c r="J750" i="1"/>
  <c r="J740" i="1"/>
  <c r="K737" i="1"/>
  <c r="K736" i="1"/>
  <c r="K708" i="1"/>
  <c r="K706" i="1"/>
  <c r="K703" i="1"/>
  <c r="J673" i="1"/>
  <c r="J671" i="1"/>
  <c r="J669" i="1"/>
  <c r="K668" i="1"/>
  <c r="K664" i="1"/>
  <c r="K639" i="1"/>
  <c r="K637" i="1"/>
  <c r="J632" i="1"/>
  <c r="J606" i="1"/>
  <c r="J604" i="1"/>
  <c r="K603" i="1"/>
  <c r="K602" i="1"/>
  <c r="K599" i="1"/>
  <c r="K578" i="1"/>
  <c r="K574" i="1"/>
  <c r="J549" i="1"/>
  <c r="J546" i="1"/>
  <c r="J544" i="1"/>
  <c r="K526" i="1"/>
  <c r="K512" i="1"/>
  <c r="K510" i="1"/>
  <c r="K507" i="1"/>
  <c r="J476" i="1"/>
  <c r="J474" i="1"/>
  <c r="J472" i="1"/>
  <c r="K471" i="1"/>
  <c r="K469" i="1"/>
  <c r="K467" i="1"/>
  <c r="K434" i="1"/>
  <c r="K432" i="1"/>
  <c r="J427" i="1"/>
  <c r="J400" i="1"/>
  <c r="J398" i="1"/>
  <c r="K397" i="1"/>
  <c r="K369" i="1"/>
  <c r="K367" i="1"/>
  <c r="K364" i="1"/>
  <c r="J334" i="1"/>
  <c r="J332" i="1"/>
  <c r="J323" i="1"/>
  <c r="K314" i="1"/>
  <c r="K305" i="1"/>
  <c r="K288" i="1"/>
  <c r="K279" i="1"/>
  <c r="J260" i="1"/>
  <c r="K257" i="1"/>
  <c r="J240" i="1"/>
  <c r="K239" i="1"/>
  <c r="K216" i="1"/>
  <c r="J184" i="1"/>
  <c r="J183" i="1"/>
  <c r="K176" i="1"/>
  <c r="K175" i="1"/>
  <c r="J155" i="1"/>
  <c r="J153" i="1"/>
  <c r="K152" i="1"/>
  <c r="J150" i="1"/>
  <c r="K116" i="1"/>
  <c r="K107" i="1"/>
  <c r="K106" i="1"/>
  <c r="K98" i="1"/>
  <c r="K90" i="1"/>
  <c r="J81" i="1"/>
  <c r="K78" i="1"/>
  <c r="K77" i="1"/>
  <c r="J76" i="1"/>
  <c r="K72" i="1"/>
  <c r="K71" i="1"/>
  <c r="J70" i="1"/>
  <c r="K55" i="1"/>
  <c r="K54" i="1"/>
  <c r="K48" i="1"/>
  <c r="K47" i="1"/>
  <c r="J32" i="1"/>
  <c r="K29" i="1"/>
  <c r="K28" i="1"/>
  <c r="K27" i="1"/>
  <c r="K1376" i="1"/>
  <c r="K1347" i="1"/>
  <c r="K1338" i="1"/>
  <c r="K1336" i="1"/>
  <c r="K1309" i="1"/>
  <c r="K1301" i="1"/>
  <c r="K1296" i="1"/>
  <c r="K1295" i="1"/>
  <c r="K1291" i="1"/>
  <c r="K1286" i="1"/>
  <c r="K1285" i="1"/>
  <c r="K1284" i="1"/>
  <c r="K1265" i="1"/>
  <c r="K1264" i="1"/>
  <c r="K1263" i="1"/>
  <c r="K1262" i="1"/>
  <c r="K1261" i="1"/>
  <c r="K1254" i="1"/>
  <c r="K1240" i="1"/>
  <c r="K1222" i="1"/>
  <c r="K1215" i="1"/>
  <c r="K1214" i="1"/>
  <c r="K1209" i="1"/>
  <c r="K1183" i="1"/>
  <c r="J1170" i="1"/>
  <c r="K1074" i="1"/>
  <c r="K1032" i="1"/>
  <c r="K1031" i="1"/>
  <c r="K1010" i="1"/>
  <c r="K989" i="1"/>
  <c r="K966" i="1"/>
  <c r="K915" i="1"/>
  <c r="K899" i="1"/>
  <c r="K864" i="1"/>
  <c r="K855" i="1"/>
  <c r="K853" i="1"/>
  <c r="K852" i="1"/>
  <c r="K850" i="1"/>
  <c r="K846" i="1"/>
  <c r="K844" i="1"/>
  <c r="K840" i="1"/>
  <c r="K838" i="1"/>
  <c r="K834" i="1"/>
  <c r="K830" i="1"/>
  <c r="K820" i="1"/>
  <c r="K818" i="1"/>
  <c r="K816" i="1"/>
  <c r="K815" i="1"/>
  <c r="K814" i="1"/>
  <c r="K804" i="1"/>
  <c r="K802" i="1"/>
  <c r="K800" i="1"/>
  <c r="K796" i="1"/>
  <c r="K792" i="1"/>
  <c r="K788" i="1"/>
  <c r="K764" i="1"/>
  <c r="K763" i="1"/>
  <c r="K753" i="1"/>
  <c r="K735" i="1"/>
  <c r="K729" i="1"/>
  <c r="K726" i="1"/>
  <c r="K696" i="1"/>
  <c r="K695" i="1"/>
  <c r="K691" i="1"/>
  <c r="K689" i="1"/>
  <c r="K688" i="1"/>
  <c r="K662" i="1"/>
  <c r="K655" i="1"/>
  <c r="K646" i="1"/>
  <c r="K630" i="1"/>
  <c r="K625" i="1"/>
  <c r="K623" i="1"/>
  <c r="K620" i="1"/>
  <c r="K595" i="1"/>
  <c r="K591" i="1"/>
  <c r="K576" i="1"/>
  <c r="K565" i="1"/>
  <c r="K558" i="1"/>
  <c r="K557" i="1"/>
  <c r="K543" i="1"/>
  <c r="K540" i="1"/>
  <c r="K534" i="1"/>
  <c r="K531" i="1"/>
  <c r="K520" i="1"/>
  <c r="K504" i="1"/>
  <c r="K500" i="1"/>
  <c r="K490" i="1"/>
  <c r="K482" i="1"/>
  <c r="K461" i="1"/>
  <c r="K457" i="1"/>
  <c r="K454" i="1"/>
  <c r="K422" i="1"/>
  <c r="K421" i="1"/>
  <c r="K419" i="1"/>
  <c r="K418" i="1"/>
  <c r="K408" i="1"/>
  <c r="K389" i="1"/>
  <c r="K387" i="1"/>
  <c r="K375" i="1"/>
  <c r="K362" i="1"/>
  <c r="K357" i="1"/>
  <c r="K354" i="1"/>
  <c r="K350" i="1"/>
  <c r="K341" i="1"/>
  <c r="K329" i="1"/>
  <c r="K319" i="1"/>
  <c r="K302" i="1"/>
  <c r="K293" i="1"/>
  <c r="K267" i="1"/>
  <c r="K264" i="1"/>
  <c r="K250" i="1"/>
  <c r="K247" i="1"/>
  <c r="K244" i="1"/>
  <c r="K242" i="1"/>
  <c r="K241" i="1"/>
  <c r="K237" i="1"/>
  <c r="K228" i="1"/>
  <c r="K226" i="1"/>
  <c r="K225" i="1"/>
  <c r="K224" i="1"/>
  <c r="K220" i="1"/>
  <c r="K219" i="1"/>
  <c r="K218" i="1"/>
  <c r="K217" i="1"/>
  <c r="K214" i="1"/>
  <c r="J206" i="1"/>
  <c r="J204" i="1"/>
  <c r="J187" i="1"/>
  <c r="K111" i="1"/>
  <c r="J85" i="1"/>
  <c r="J68" i="1"/>
  <c r="K57" i="1"/>
  <c r="K44" i="1"/>
  <c r="K43" i="1"/>
  <c r="K13" i="1"/>
  <c r="B64" i="17"/>
  <c r="L10" i="1"/>
  <c r="K10" i="1"/>
  <c r="J10" i="1"/>
  <c r="I10" i="1"/>
  <c r="H10" i="1"/>
  <c r="G10" i="1"/>
  <c r="K23" i="1"/>
  <c r="K22" i="1"/>
  <c r="K21" i="1"/>
  <c r="K19" i="1"/>
  <c r="K18" i="1"/>
  <c r="K17" i="1"/>
  <c r="K15" i="1"/>
  <c r="J14" i="1"/>
  <c r="K11" i="1"/>
  <c r="I1472" i="1"/>
  <c r="H1472" i="1"/>
  <c r="G1472" i="1"/>
  <c r="L1471" i="1"/>
  <c r="K1471" i="1"/>
  <c r="J1471" i="1"/>
  <c r="I1471" i="1"/>
  <c r="H1471" i="1"/>
  <c r="G1471" i="1"/>
  <c r="L1468" i="1"/>
  <c r="K1468" i="1"/>
  <c r="J1468" i="1"/>
  <c r="I1468" i="1"/>
  <c r="L1467" i="1"/>
  <c r="K1467" i="1"/>
  <c r="J1467" i="1"/>
  <c r="I1467" i="1"/>
  <c r="L1453" i="1"/>
  <c r="K1453" i="1"/>
  <c r="J1453" i="1"/>
  <c r="I1453" i="1"/>
  <c r="L1452" i="1"/>
  <c r="K1452" i="1"/>
  <c r="J1452" i="1"/>
  <c r="I1452" i="1"/>
  <c r="L1450" i="1"/>
  <c r="K1450" i="1"/>
  <c r="J1450" i="1"/>
  <c r="I1450" i="1"/>
  <c r="L1449" i="1"/>
  <c r="K1449" i="1"/>
  <c r="J1449" i="1"/>
  <c r="I1449" i="1"/>
  <c r="L1444" i="1"/>
  <c r="K1444" i="1"/>
  <c r="J1444" i="1"/>
  <c r="I1444" i="1"/>
  <c r="L1440" i="1"/>
  <c r="K1440" i="1"/>
  <c r="J1440" i="1"/>
  <c r="I1440" i="1"/>
  <c r="L1437" i="1"/>
  <c r="K1437" i="1"/>
  <c r="J1437" i="1"/>
  <c r="I1437" i="1"/>
  <c r="L1434" i="1"/>
  <c r="K1434" i="1"/>
  <c r="J1434" i="1"/>
  <c r="I1434" i="1"/>
  <c r="L1428" i="1"/>
  <c r="K1428" i="1"/>
  <c r="J1428" i="1"/>
  <c r="I1428" i="1"/>
  <c r="L1427" i="1"/>
  <c r="K1427" i="1"/>
  <c r="J1427" i="1"/>
  <c r="I1427" i="1"/>
  <c r="L1421" i="1"/>
  <c r="K1421" i="1"/>
  <c r="J1421" i="1"/>
  <c r="I1421" i="1"/>
  <c r="L1419" i="1"/>
  <c r="K1419" i="1"/>
  <c r="J1419" i="1"/>
  <c r="I1419" i="1"/>
  <c r="L1415" i="1"/>
  <c r="K1415" i="1"/>
  <c r="J1415" i="1"/>
  <c r="I1415" i="1"/>
  <c r="L1405" i="1"/>
  <c r="K1405" i="1"/>
  <c r="J1405" i="1"/>
  <c r="I1405" i="1"/>
  <c r="L1402" i="1"/>
  <c r="K1402" i="1"/>
  <c r="J1402" i="1"/>
  <c r="I1402" i="1"/>
  <c r="L1396" i="1"/>
  <c r="K1396" i="1"/>
  <c r="J1396" i="1"/>
  <c r="I1396" i="1"/>
  <c r="L1378" i="1"/>
  <c r="K1378" i="1"/>
  <c r="J1378" i="1"/>
  <c r="I1378" i="1"/>
  <c r="L1377" i="1"/>
  <c r="K1377" i="1"/>
  <c r="J1377" i="1"/>
  <c r="I1377" i="1"/>
  <c r="L1363" i="1"/>
  <c r="K1363" i="1"/>
  <c r="J1363" i="1"/>
  <c r="I1363" i="1"/>
  <c r="L1362" i="1"/>
  <c r="K1362" i="1"/>
  <c r="J1362" i="1"/>
  <c r="I1362" i="1"/>
  <c r="L1360" i="1"/>
  <c r="K1360" i="1"/>
  <c r="J1360" i="1"/>
  <c r="I1360" i="1"/>
  <c r="L1357" i="1"/>
  <c r="K1357" i="1"/>
  <c r="J1357" i="1"/>
  <c r="I1357" i="1"/>
  <c r="L1353" i="1"/>
  <c r="K1353" i="1"/>
  <c r="J1353" i="1"/>
  <c r="I1353" i="1"/>
  <c r="L1341" i="1"/>
  <c r="K1341" i="1"/>
  <c r="J1341" i="1"/>
  <c r="I1341" i="1"/>
  <c r="L1327" i="1"/>
  <c r="K1327" i="1"/>
  <c r="J1327" i="1"/>
  <c r="I1327" i="1"/>
  <c r="L1320" i="1"/>
  <c r="K1320" i="1"/>
  <c r="J1320" i="1"/>
  <c r="I1320" i="1"/>
  <c r="L1307" i="1"/>
  <c r="K1307" i="1"/>
  <c r="J1307" i="1"/>
  <c r="I1307" i="1"/>
  <c r="L1304" i="1"/>
  <c r="K1304" i="1"/>
  <c r="J1304" i="1"/>
  <c r="I1304" i="1"/>
  <c r="L1299" i="1"/>
  <c r="K1299" i="1"/>
  <c r="J1299" i="1"/>
  <c r="I1299" i="1"/>
  <c r="L1290" i="1"/>
  <c r="K1290" i="1"/>
  <c r="J1290" i="1"/>
  <c r="I1290" i="1"/>
  <c r="L1287" i="1"/>
  <c r="K1287" i="1"/>
  <c r="J1287" i="1"/>
  <c r="I1287" i="1"/>
  <c r="L1282" i="1"/>
  <c r="K1282" i="1"/>
  <c r="J1282" i="1"/>
  <c r="I1282" i="1"/>
  <c r="L1277" i="1"/>
  <c r="K1277" i="1"/>
  <c r="J1277" i="1"/>
  <c r="I1277" i="1"/>
  <c r="L1275" i="1"/>
  <c r="K1275" i="1"/>
  <c r="J1275" i="1"/>
  <c r="I1275" i="1"/>
  <c r="L1260" i="1"/>
  <c r="K1260" i="1"/>
  <c r="J1260" i="1"/>
  <c r="I1260" i="1"/>
  <c r="L1250" i="1"/>
  <c r="K1250" i="1"/>
  <c r="J1250" i="1"/>
  <c r="I1250" i="1"/>
  <c r="L1226" i="1"/>
  <c r="K1226" i="1"/>
  <c r="J1226" i="1"/>
  <c r="I1226" i="1"/>
  <c r="L1225" i="1"/>
  <c r="K1225" i="1"/>
  <c r="J1225" i="1"/>
  <c r="I1225" i="1"/>
  <c r="L1224" i="1"/>
  <c r="K1224" i="1"/>
  <c r="J1224" i="1"/>
  <c r="I1224" i="1"/>
  <c r="L1212" i="1"/>
  <c r="K1212" i="1"/>
  <c r="J1212" i="1"/>
  <c r="I1212" i="1"/>
  <c r="L1202" i="1"/>
  <c r="K1202" i="1"/>
  <c r="J1202" i="1"/>
  <c r="I1202" i="1"/>
  <c r="L1201" i="1"/>
  <c r="K1201" i="1"/>
  <c r="J1201" i="1"/>
  <c r="I1201" i="1"/>
  <c r="L1189" i="1"/>
  <c r="K1189" i="1"/>
  <c r="J1189" i="1"/>
  <c r="I1189" i="1"/>
  <c r="L1178" i="1"/>
  <c r="K1178" i="1"/>
  <c r="J1178" i="1"/>
  <c r="I1178" i="1"/>
  <c r="L1145" i="1"/>
  <c r="K1145" i="1"/>
  <c r="J1145" i="1"/>
  <c r="I1145" i="1"/>
  <c r="L1116" i="1"/>
  <c r="K1116" i="1"/>
  <c r="J1116" i="1"/>
  <c r="I1116" i="1"/>
  <c r="L1103" i="1"/>
  <c r="K1103" i="1"/>
  <c r="J1103" i="1"/>
  <c r="I1103" i="1"/>
  <c r="L1102" i="1"/>
  <c r="K1102" i="1"/>
  <c r="J1102" i="1"/>
  <c r="I1102" i="1"/>
  <c r="L1092" i="1"/>
  <c r="K1092" i="1"/>
  <c r="J1092" i="1"/>
  <c r="I1092" i="1"/>
  <c r="L1086" i="1"/>
  <c r="K1086" i="1"/>
  <c r="J1086" i="1"/>
  <c r="I1086" i="1"/>
  <c r="L1085" i="1"/>
  <c r="K1085" i="1"/>
  <c r="J1085" i="1"/>
  <c r="I1085" i="1"/>
  <c r="L1075" i="1"/>
  <c r="K1075" i="1"/>
  <c r="J1075" i="1"/>
  <c r="I1075" i="1"/>
  <c r="L1062" i="1"/>
  <c r="K1062" i="1"/>
  <c r="J1062" i="1"/>
  <c r="I1062" i="1"/>
  <c r="L1053" i="1"/>
  <c r="K1053" i="1"/>
  <c r="J1053" i="1"/>
  <c r="I1053" i="1"/>
  <c r="L1041" i="1"/>
  <c r="K1041" i="1"/>
  <c r="J1041" i="1"/>
  <c r="I1041" i="1"/>
  <c r="L1033" i="1"/>
  <c r="K1033" i="1"/>
  <c r="J1033" i="1"/>
  <c r="I1033" i="1"/>
  <c r="L1020" i="1"/>
  <c r="K1020" i="1"/>
  <c r="J1020" i="1"/>
  <c r="I1020" i="1"/>
  <c r="L1011" i="1"/>
  <c r="K1011" i="1"/>
  <c r="J1011" i="1"/>
  <c r="I1011" i="1"/>
  <c r="L1000" i="1"/>
  <c r="K1000" i="1"/>
  <c r="J1000" i="1"/>
  <c r="I1000" i="1"/>
  <c r="L990" i="1"/>
  <c r="K990" i="1"/>
  <c r="J990" i="1"/>
  <c r="I990" i="1"/>
  <c r="L978" i="1"/>
  <c r="K978" i="1"/>
  <c r="J978" i="1"/>
  <c r="I978" i="1"/>
  <c r="L968" i="1"/>
  <c r="K968" i="1"/>
  <c r="J968" i="1"/>
  <c r="I968" i="1"/>
  <c r="L955" i="1"/>
  <c r="K955" i="1"/>
  <c r="J955" i="1"/>
  <c r="I955" i="1"/>
  <c r="L948" i="1"/>
  <c r="K948" i="1"/>
  <c r="J948" i="1"/>
  <c r="I948" i="1"/>
  <c r="L939" i="1"/>
  <c r="K939" i="1"/>
  <c r="J939" i="1"/>
  <c r="I939" i="1"/>
  <c r="L932" i="1"/>
  <c r="K932" i="1"/>
  <c r="J932" i="1"/>
  <c r="I932" i="1"/>
  <c r="L923" i="1"/>
  <c r="K923" i="1"/>
  <c r="J923" i="1"/>
  <c r="I923" i="1"/>
  <c r="L916" i="1"/>
  <c r="K916" i="1"/>
  <c r="J916" i="1"/>
  <c r="I916" i="1"/>
  <c r="L907" i="1"/>
  <c r="K907" i="1"/>
  <c r="J907" i="1"/>
  <c r="I907" i="1"/>
  <c r="L900" i="1"/>
  <c r="K900" i="1"/>
  <c r="J900" i="1"/>
  <c r="I900" i="1"/>
  <c r="L890" i="1"/>
  <c r="K890" i="1"/>
  <c r="J890" i="1"/>
  <c r="I890" i="1"/>
  <c r="L882" i="1"/>
  <c r="K882" i="1"/>
  <c r="J882" i="1"/>
  <c r="I882" i="1"/>
  <c r="L872" i="1"/>
  <c r="K872" i="1"/>
  <c r="J872" i="1"/>
  <c r="I872" i="1"/>
  <c r="L865" i="1"/>
  <c r="K865" i="1"/>
  <c r="J865" i="1"/>
  <c r="I865" i="1"/>
  <c r="L856" i="1"/>
  <c r="K856" i="1"/>
  <c r="J856" i="1"/>
  <c r="I856" i="1"/>
  <c r="L851" i="1"/>
  <c r="K851" i="1"/>
  <c r="J851" i="1"/>
  <c r="I851" i="1"/>
  <c r="L845" i="1"/>
  <c r="K845" i="1"/>
  <c r="J845" i="1"/>
  <c r="I845" i="1"/>
  <c r="L839" i="1"/>
  <c r="K839" i="1"/>
  <c r="J839" i="1"/>
  <c r="I839" i="1"/>
  <c r="L833" i="1"/>
  <c r="K833" i="1"/>
  <c r="J833" i="1"/>
  <c r="I833" i="1"/>
  <c r="L825" i="1"/>
  <c r="K825" i="1"/>
  <c r="J825" i="1"/>
  <c r="I825" i="1"/>
  <c r="L819" i="1"/>
  <c r="K819" i="1"/>
  <c r="J819" i="1"/>
  <c r="I819" i="1"/>
  <c r="L811" i="1"/>
  <c r="K811" i="1"/>
  <c r="J811" i="1"/>
  <c r="I811" i="1"/>
  <c r="L805" i="1"/>
  <c r="K805" i="1"/>
  <c r="J805" i="1"/>
  <c r="I805" i="1"/>
  <c r="L797" i="1"/>
  <c r="K797" i="1"/>
  <c r="J797" i="1"/>
  <c r="I797" i="1"/>
  <c r="L791" i="1"/>
  <c r="K791" i="1"/>
  <c r="J791" i="1"/>
  <c r="I791" i="1"/>
  <c r="L779" i="1"/>
  <c r="K779" i="1"/>
  <c r="J779" i="1"/>
  <c r="I779" i="1"/>
  <c r="L765" i="1"/>
  <c r="K765" i="1"/>
  <c r="J765" i="1"/>
  <c r="I765" i="1"/>
  <c r="L752" i="1"/>
  <c r="K752" i="1"/>
  <c r="J752" i="1"/>
  <c r="I752" i="1"/>
  <c r="L747" i="1"/>
  <c r="K747" i="1"/>
  <c r="J747" i="1"/>
  <c r="I747" i="1"/>
  <c r="L738" i="1"/>
  <c r="K738" i="1"/>
  <c r="J738" i="1"/>
  <c r="I738" i="1"/>
  <c r="L718" i="1"/>
  <c r="K718" i="1"/>
  <c r="J718" i="1"/>
  <c r="I718" i="1"/>
  <c r="L704" i="1"/>
  <c r="K704" i="1"/>
  <c r="J704" i="1"/>
  <c r="I704" i="1"/>
  <c r="L681" i="1"/>
  <c r="K681" i="1"/>
  <c r="J681" i="1"/>
  <c r="I681" i="1"/>
  <c r="L666" i="1"/>
  <c r="K666" i="1"/>
  <c r="J666" i="1"/>
  <c r="I666" i="1"/>
  <c r="L647" i="1"/>
  <c r="K647" i="1"/>
  <c r="J647" i="1"/>
  <c r="I647" i="1"/>
  <c r="L633" i="1"/>
  <c r="K633" i="1"/>
  <c r="J633" i="1"/>
  <c r="I633" i="1"/>
  <c r="L613" i="1"/>
  <c r="K613" i="1"/>
  <c r="J613" i="1"/>
  <c r="I613" i="1"/>
  <c r="L601" i="1"/>
  <c r="K601" i="1"/>
  <c r="J601" i="1"/>
  <c r="I601" i="1"/>
  <c r="L586" i="1"/>
  <c r="K586" i="1"/>
  <c r="J586" i="1"/>
  <c r="I586" i="1"/>
  <c r="L575" i="1"/>
  <c r="K575" i="1"/>
  <c r="J575" i="1"/>
  <c r="I575" i="1"/>
  <c r="L559" i="1"/>
  <c r="K559" i="1"/>
  <c r="J559" i="1"/>
  <c r="I559" i="1"/>
  <c r="L547" i="1"/>
  <c r="K547" i="1"/>
  <c r="J547" i="1"/>
  <c r="I547" i="1"/>
  <c r="L522" i="1"/>
  <c r="K522" i="1"/>
  <c r="J522" i="1"/>
  <c r="I522" i="1"/>
  <c r="L508" i="1"/>
  <c r="K508" i="1"/>
  <c r="J508" i="1"/>
  <c r="I508" i="1"/>
  <c r="L483" i="1"/>
  <c r="K483" i="1"/>
  <c r="J483" i="1"/>
  <c r="I483" i="1"/>
  <c r="L470" i="1"/>
  <c r="K470" i="1"/>
  <c r="J470" i="1"/>
  <c r="I470" i="1"/>
  <c r="L442" i="1"/>
  <c r="K442" i="1"/>
  <c r="J442" i="1"/>
  <c r="I442" i="1"/>
  <c r="L429" i="1"/>
  <c r="K429" i="1"/>
  <c r="J429" i="1"/>
  <c r="I429" i="1"/>
  <c r="L409" i="1"/>
  <c r="K409" i="1"/>
  <c r="J409" i="1"/>
  <c r="I409" i="1"/>
  <c r="L396" i="1"/>
  <c r="K396" i="1"/>
  <c r="J396" i="1"/>
  <c r="I396" i="1"/>
  <c r="L376" i="1"/>
  <c r="K376" i="1"/>
  <c r="J376" i="1"/>
  <c r="I376" i="1"/>
  <c r="L365" i="1"/>
  <c r="K365" i="1"/>
  <c r="J365" i="1"/>
  <c r="I365" i="1"/>
  <c r="L342" i="1"/>
  <c r="K342" i="1"/>
  <c r="J342" i="1"/>
  <c r="I342" i="1"/>
  <c r="L330" i="1"/>
  <c r="K330" i="1"/>
  <c r="J330" i="1"/>
  <c r="I330" i="1"/>
  <c r="L321" i="1"/>
  <c r="K321" i="1"/>
  <c r="J321" i="1"/>
  <c r="I321" i="1"/>
  <c r="L312" i="1"/>
  <c r="K312" i="1"/>
  <c r="J312" i="1"/>
  <c r="I312" i="1"/>
  <c r="L303" i="1"/>
  <c r="K303" i="1"/>
  <c r="J303" i="1"/>
  <c r="I303" i="1"/>
  <c r="L295" i="1"/>
  <c r="K295" i="1"/>
  <c r="J295" i="1"/>
  <c r="I295" i="1"/>
  <c r="L286" i="1"/>
  <c r="K286" i="1"/>
  <c r="J286" i="1"/>
  <c r="I286" i="1"/>
  <c r="L277" i="1"/>
  <c r="K277" i="1"/>
  <c r="J277" i="1"/>
  <c r="I277" i="1"/>
  <c r="L268" i="1"/>
  <c r="K268" i="1"/>
  <c r="J268" i="1"/>
  <c r="I268" i="1"/>
  <c r="L254" i="1"/>
  <c r="K254" i="1"/>
  <c r="J254" i="1"/>
  <c r="I254" i="1"/>
  <c r="L229" i="1"/>
  <c r="K229" i="1"/>
  <c r="J229" i="1"/>
  <c r="I229" i="1"/>
  <c r="L221" i="1"/>
  <c r="K221" i="1"/>
  <c r="J221" i="1"/>
  <c r="I221" i="1"/>
  <c r="L207" i="1"/>
  <c r="K207" i="1"/>
  <c r="J207" i="1"/>
  <c r="I207" i="1"/>
  <c r="L201" i="1"/>
  <c r="K201" i="1"/>
  <c r="J201" i="1"/>
  <c r="I201" i="1"/>
  <c r="L199" i="1"/>
  <c r="K199" i="1"/>
  <c r="J199" i="1"/>
  <c r="I199" i="1"/>
  <c r="L197" i="1"/>
  <c r="K197" i="1"/>
  <c r="J197" i="1"/>
  <c r="I197" i="1"/>
  <c r="L196" i="1"/>
  <c r="K196" i="1"/>
  <c r="J196" i="1"/>
  <c r="I196" i="1"/>
  <c r="L195" i="1"/>
  <c r="K195" i="1"/>
  <c r="J195" i="1"/>
  <c r="I195" i="1"/>
  <c r="L193" i="1"/>
  <c r="K193" i="1"/>
  <c r="J193" i="1"/>
  <c r="I193" i="1"/>
  <c r="L185" i="1"/>
  <c r="K185" i="1"/>
  <c r="J185" i="1"/>
  <c r="I185" i="1"/>
  <c r="L182" i="1"/>
  <c r="K182" i="1"/>
  <c r="J182" i="1"/>
  <c r="I182" i="1"/>
  <c r="L180" i="1"/>
  <c r="K180" i="1"/>
  <c r="J180" i="1"/>
  <c r="I180" i="1"/>
  <c r="L169" i="1"/>
  <c r="K169" i="1"/>
  <c r="J169" i="1"/>
  <c r="I169" i="1"/>
  <c r="L162" i="1"/>
  <c r="K162" i="1"/>
  <c r="J162" i="1"/>
  <c r="I162" i="1"/>
  <c r="L149" i="1"/>
  <c r="K149" i="1"/>
  <c r="J149" i="1"/>
  <c r="I149" i="1"/>
  <c r="L148" i="1"/>
  <c r="K148" i="1"/>
  <c r="J148" i="1"/>
  <c r="I148" i="1"/>
  <c r="L147" i="1"/>
  <c r="K147" i="1"/>
  <c r="J147" i="1"/>
  <c r="I147" i="1"/>
  <c r="L136" i="1"/>
  <c r="K136" i="1"/>
  <c r="J136" i="1"/>
  <c r="I136" i="1"/>
  <c r="L118" i="1"/>
  <c r="K118" i="1"/>
  <c r="J118" i="1"/>
  <c r="I118" i="1"/>
  <c r="L101" i="1"/>
  <c r="K101" i="1"/>
  <c r="J101" i="1"/>
  <c r="I101" i="1"/>
  <c r="L100" i="1"/>
  <c r="K100" i="1"/>
  <c r="J100" i="1"/>
  <c r="I100" i="1"/>
  <c r="L99" i="1"/>
  <c r="K99" i="1"/>
  <c r="J99" i="1"/>
  <c r="I99" i="1"/>
  <c r="L94" i="1"/>
  <c r="K94" i="1"/>
  <c r="J94" i="1"/>
  <c r="I94" i="1"/>
  <c r="L93" i="1"/>
  <c r="K93" i="1"/>
  <c r="J93" i="1"/>
  <c r="I93" i="1"/>
  <c r="L83" i="1"/>
  <c r="K83" i="1"/>
  <c r="J83" i="1"/>
  <c r="I83" i="1"/>
  <c r="L82" i="1"/>
  <c r="K82" i="1"/>
  <c r="J82" i="1"/>
  <c r="I82" i="1"/>
  <c r="L74" i="1"/>
  <c r="K74" i="1"/>
  <c r="J74" i="1"/>
  <c r="I74" i="1"/>
  <c r="L63" i="1"/>
  <c r="K63" i="1"/>
  <c r="J63" i="1"/>
  <c r="I63" i="1"/>
  <c r="L62" i="1"/>
  <c r="K62" i="1"/>
  <c r="J62" i="1"/>
  <c r="I62" i="1"/>
  <c r="L61" i="1"/>
  <c r="K61" i="1"/>
  <c r="J61" i="1"/>
  <c r="I61" i="1"/>
  <c r="L52" i="1"/>
  <c r="K52" i="1"/>
  <c r="J52" i="1"/>
  <c r="I52" i="1"/>
  <c r="L51" i="1"/>
  <c r="K51" i="1"/>
  <c r="J51" i="1"/>
  <c r="I51" i="1"/>
  <c r="L46" i="1"/>
  <c r="K46" i="1"/>
  <c r="J46" i="1"/>
  <c r="I46" i="1"/>
  <c r="L42" i="1"/>
  <c r="K42" i="1"/>
  <c r="J42" i="1"/>
  <c r="I42" i="1"/>
  <c r="H9" i="1"/>
  <c r="I9" i="1"/>
  <c r="J9" i="1"/>
  <c r="K9" i="1"/>
  <c r="L9" i="1"/>
  <c r="J198" i="1" l="1"/>
  <c r="K1379" i="1"/>
  <c r="K1424" i="1"/>
  <c r="K222" i="1"/>
  <c r="K1425" i="1"/>
  <c r="K1397" i="1"/>
  <c r="K67" i="1"/>
  <c r="K1382" i="1"/>
  <c r="K1385" i="1"/>
  <c r="K1451" i="1"/>
  <c r="J134" i="1"/>
  <c r="J168" i="1"/>
  <c r="K1042" i="1"/>
  <c r="K1021" i="1"/>
  <c r="K634" i="1"/>
  <c r="K667" i="1"/>
  <c r="K509" i="1"/>
  <c r="K164" i="1"/>
  <c r="J1111" i="1"/>
  <c r="K1387" i="1"/>
  <c r="K1371" i="1"/>
  <c r="K1381" i="1"/>
  <c r="K1422" i="1"/>
  <c r="F35" i="17"/>
  <c r="J35" i="17"/>
  <c r="N35" i="17"/>
  <c r="H35" i="17"/>
  <c r="D35" i="17"/>
  <c r="K1312" i="1"/>
  <c r="K1315" i="1"/>
  <c r="K1314" i="1"/>
  <c r="J1315" i="1"/>
  <c r="J1314" i="1"/>
  <c r="J1312" i="1"/>
  <c r="K1308" i="1"/>
  <c r="K1241" i="1"/>
  <c r="J1308" i="1"/>
  <c r="I1136" i="1"/>
  <c r="L1136" i="1" s="1"/>
  <c r="K1236" i="1"/>
  <c r="I1118" i="1"/>
  <c r="L1118" i="1" s="1"/>
  <c r="J1241" i="1"/>
  <c r="J1236" i="1"/>
  <c r="K1147" i="1"/>
  <c r="J1147" i="1"/>
  <c r="I235" i="1"/>
  <c r="L235" i="1" s="1"/>
  <c r="K88" i="1"/>
  <c r="J583" i="1"/>
  <c r="J879" i="1"/>
  <c r="J772" i="1"/>
  <c r="J1176" i="1"/>
  <c r="K60" i="1"/>
  <c r="K64" i="1"/>
  <c r="J1095" i="1"/>
  <c r="K66" i="1"/>
  <c r="J373" i="1"/>
  <c r="J480" i="1"/>
  <c r="J862" i="1"/>
  <c r="K1398" i="1"/>
  <c r="K1404" i="1"/>
  <c r="J767" i="1"/>
  <c r="K1426" i="1"/>
  <c r="J552" i="1"/>
  <c r="J1177" i="1"/>
  <c r="J1191" i="1"/>
  <c r="J37" i="1"/>
  <c r="J436" i="1"/>
  <c r="J1153" i="1"/>
  <c r="J39" i="1"/>
  <c r="K129" i="1"/>
  <c r="J146" i="1"/>
  <c r="K170" i="1"/>
  <c r="J439" i="1"/>
  <c r="J515" i="1"/>
  <c r="J777" i="1"/>
  <c r="J913" i="1"/>
  <c r="J929" i="1"/>
  <c r="J945" i="1"/>
  <c r="J1128" i="1"/>
  <c r="J1143" i="1"/>
  <c r="J1159" i="1"/>
  <c r="K1370" i="1"/>
  <c r="K1372" i="1"/>
  <c r="K1380" i="1"/>
  <c r="K1384" i="1"/>
  <c r="K1386" i="1"/>
  <c r="K1388" i="1"/>
  <c r="K1423" i="1"/>
  <c r="J35" i="1"/>
  <c r="J129" i="1"/>
  <c r="J336" i="1"/>
  <c r="J674" i="1"/>
  <c r="K198" i="1"/>
  <c r="J1008" i="1"/>
  <c r="J1122" i="1"/>
  <c r="J38" i="1"/>
  <c r="J202" i="1"/>
  <c r="J402" i="1"/>
  <c r="J607" i="1"/>
  <c r="J711" i="1"/>
  <c r="J758" i="1"/>
  <c r="K1369" i="1"/>
  <c r="K1383" i="1"/>
  <c r="J36" i="1"/>
  <c r="K65" i="1"/>
  <c r="K109" i="1"/>
  <c r="K134" i="1"/>
  <c r="K146" i="1"/>
  <c r="J339" i="1"/>
  <c r="J370" i="1"/>
  <c r="J405" i="1"/>
  <c r="J477" i="1"/>
  <c r="J580" i="1"/>
  <c r="J610" i="1"/>
  <c r="J640" i="1"/>
  <c r="J744" i="1"/>
  <c r="J766" i="1"/>
  <c r="J987" i="1"/>
  <c r="J1121" i="1"/>
  <c r="J1144" i="1"/>
  <c r="J1152" i="1"/>
  <c r="J1197" i="1"/>
  <c r="K1399" i="1"/>
  <c r="K1403" i="1"/>
  <c r="J1411" i="1"/>
  <c r="J1424" i="1"/>
  <c r="J1070" i="1"/>
  <c r="I139" i="1"/>
  <c r="L139" i="1" s="1"/>
  <c r="J138" i="1"/>
  <c r="K140" i="1"/>
  <c r="J142" i="1"/>
  <c r="I137" i="1"/>
  <c r="L137" i="1" s="1"/>
  <c r="J676" i="1"/>
  <c r="J352" i="1"/>
  <c r="J1048" i="1"/>
  <c r="J1433" i="1"/>
  <c r="J211" i="1"/>
  <c r="K38" i="1"/>
  <c r="J532" i="1"/>
  <c r="J123" i="1"/>
  <c r="I126" i="1"/>
  <c r="L126" i="1" s="1"/>
  <c r="J135" i="1"/>
  <c r="K141" i="1"/>
  <c r="J141" i="1"/>
  <c r="J140" i="1"/>
  <c r="K122" i="1"/>
  <c r="K121" i="1"/>
  <c r="J121" i="1"/>
  <c r="J122" i="1"/>
  <c r="J103" i="1"/>
  <c r="K120" i="1"/>
  <c r="I119" i="1"/>
  <c r="L119" i="1" s="1"/>
  <c r="J96" i="1"/>
  <c r="J120" i="1"/>
  <c r="K26" i="1"/>
  <c r="J26" i="1"/>
  <c r="K1109" i="1"/>
  <c r="I531" i="1"/>
  <c r="L531" i="1" s="1"/>
  <c r="J418" i="1"/>
  <c r="J1335" i="1"/>
  <c r="I29" i="1"/>
  <c r="L29" i="1" s="1"/>
  <c r="K53" i="1"/>
  <c r="J78" i="1"/>
  <c r="K150" i="1"/>
  <c r="I176" i="1"/>
  <c r="L176" i="1" s="1"/>
  <c r="I257" i="1"/>
  <c r="L257" i="1" s="1"/>
  <c r="K332" i="1"/>
  <c r="K395" i="1"/>
  <c r="K476" i="1"/>
  <c r="J602" i="1"/>
  <c r="K740" i="1"/>
  <c r="K781" i="1"/>
  <c r="K959" i="1"/>
  <c r="J993" i="1"/>
  <c r="K1004" i="1"/>
  <c r="K1228" i="1"/>
  <c r="J1270" i="1"/>
  <c r="K1292" i="1"/>
  <c r="K32" i="1"/>
  <c r="I72" i="1"/>
  <c r="L72" i="1" s="1"/>
  <c r="K81" i="1"/>
  <c r="I152" i="1"/>
  <c r="L152" i="1" s="1"/>
  <c r="K183" i="1"/>
  <c r="K259" i="1"/>
  <c r="K334" i="1"/>
  <c r="J469" i="1"/>
  <c r="K604" i="1"/>
  <c r="K750" i="1"/>
  <c r="J873" i="1"/>
  <c r="K892" i="1"/>
  <c r="K997" i="1"/>
  <c r="J1023" i="1"/>
  <c r="K1272" i="1"/>
  <c r="I48" i="1"/>
  <c r="L48" i="1" s="1"/>
  <c r="K70" i="1"/>
  <c r="J98" i="1"/>
  <c r="K155" i="1"/>
  <c r="K243" i="1"/>
  <c r="K323" i="1"/>
  <c r="K474" i="1"/>
  <c r="K514" i="1"/>
  <c r="K632" i="1"/>
  <c r="I736" i="1"/>
  <c r="L736" i="1" s="1"/>
  <c r="K922" i="1"/>
  <c r="J957" i="1"/>
  <c r="K976" i="1"/>
  <c r="K1064" i="1"/>
  <c r="J1171" i="1"/>
  <c r="K1234" i="1"/>
  <c r="K1355" i="1"/>
  <c r="J55" i="1"/>
  <c r="K76" i="1"/>
  <c r="J239" i="1"/>
  <c r="J305" i="1"/>
  <c r="K472" i="1"/>
  <c r="K606" i="1"/>
  <c r="K875" i="1"/>
  <c r="J919" i="1"/>
  <c r="K938" i="1"/>
  <c r="K1025" i="1"/>
  <c r="J1061" i="1"/>
  <c r="K1080" i="1"/>
  <c r="K1343" i="1"/>
  <c r="J395" i="1"/>
  <c r="J514" i="1"/>
  <c r="J781" i="1"/>
  <c r="J892" i="1"/>
  <c r="J938" i="1"/>
  <c r="J976" i="1"/>
  <c r="J1004" i="1"/>
  <c r="J1080" i="1"/>
  <c r="J1234" i="1"/>
  <c r="J1292" i="1"/>
  <c r="J1355" i="1"/>
  <c r="J258" i="1"/>
  <c r="J30" i="1"/>
  <c r="J50" i="1"/>
  <c r="J56" i="1"/>
  <c r="J73" i="1"/>
  <c r="J79" i="1"/>
  <c r="J114" i="1"/>
  <c r="J151" i="1"/>
  <c r="J178" i="1"/>
  <c r="J297" i="1"/>
  <c r="J753" i="1"/>
  <c r="I834" i="1"/>
  <c r="L834" i="1" s="1"/>
  <c r="J27" i="1"/>
  <c r="I107" i="1"/>
  <c r="L107" i="1" s="1"/>
  <c r="K151" i="1"/>
  <c r="K178" i="1"/>
  <c r="K258" i="1"/>
  <c r="I288" i="1"/>
  <c r="L288" i="1" s="1"/>
  <c r="J397" i="1"/>
  <c r="K399" i="1"/>
  <c r="K401" i="1"/>
  <c r="K428" i="1"/>
  <c r="I526" i="1"/>
  <c r="L526" i="1" s="1"/>
  <c r="K545" i="1"/>
  <c r="K548" i="1"/>
  <c r="K550" i="1"/>
  <c r="J668" i="1"/>
  <c r="K670" i="1"/>
  <c r="K672" i="1"/>
  <c r="K700" i="1"/>
  <c r="J757" i="1"/>
  <c r="K782" i="1"/>
  <c r="J891" i="1"/>
  <c r="K893" i="1"/>
  <c r="J937" i="1"/>
  <c r="K940" i="1"/>
  <c r="J975" i="1"/>
  <c r="K977" i="1"/>
  <c r="J1003" i="1"/>
  <c r="K1005" i="1"/>
  <c r="J1040" i="1"/>
  <c r="K1043" i="1"/>
  <c r="J1078" i="1"/>
  <c r="K1081" i="1"/>
  <c r="J1233" i="1"/>
  <c r="K1235" i="1"/>
  <c r="J1283" i="1"/>
  <c r="K1293" i="1"/>
  <c r="J1354" i="1"/>
  <c r="K1356" i="1"/>
  <c r="K166" i="1"/>
  <c r="K251" i="1"/>
  <c r="K262" i="1"/>
  <c r="J366" i="1"/>
  <c r="K366" i="1"/>
  <c r="J368" i="1"/>
  <c r="K368" i="1"/>
  <c r="J394" i="1"/>
  <c r="K394" i="1"/>
  <c r="J433" i="1"/>
  <c r="K433" i="1"/>
  <c r="J445" i="1"/>
  <c r="K445" i="1"/>
  <c r="J468" i="1"/>
  <c r="K468" i="1"/>
  <c r="J511" i="1"/>
  <c r="K511" i="1"/>
  <c r="J513" i="1"/>
  <c r="K513" i="1"/>
  <c r="J577" i="1"/>
  <c r="K577" i="1"/>
  <c r="J579" i="1"/>
  <c r="K579" i="1"/>
  <c r="J600" i="1"/>
  <c r="K600" i="1"/>
  <c r="J638" i="1"/>
  <c r="K638" i="1"/>
  <c r="J663" i="1"/>
  <c r="K663" i="1"/>
  <c r="J665" i="1"/>
  <c r="K665" i="1"/>
  <c r="J705" i="1"/>
  <c r="K705" i="1"/>
  <c r="J707" i="1"/>
  <c r="K707" i="1"/>
  <c r="J709" i="1"/>
  <c r="K709" i="1"/>
  <c r="J755" i="1"/>
  <c r="K755" i="1"/>
  <c r="J868" i="1"/>
  <c r="K868" i="1"/>
  <c r="J888" i="1"/>
  <c r="K888" i="1"/>
  <c r="J908" i="1"/>
  <c r="K908" i="1"/>
  <c r="J926" i="1"/>
  <c r="K926" i="1"/>
  <c r="J953" i="1"/>
  <c r="K953" i="1"/>
  <c r="J971" i="1"/>
  <c r="K971" i="1"/>
  <c r="J982" i="1"/>
  <c r="K982" i="1"/>
  <c r="J1001" i="1"/>
  <c r="K1001" i="1"/>
  <c r="J1019" i="1"/>
  <c r="K1019" i="1"/>
  <c r="J1038" i="1"/>
  <c r="K1038" i="1"/>
  <c r="J1056" i="1"/>
  <c r="K1056" i="1"/>
  <c r="J1067" i="1"/>
  <c r="K1067" i="1"/>
  <c r="J1087" i="1"/>
  <c r="K1087" i="1"/>
  <c r="J1231" i="1"/>
  <c r="K1231" i="1"/>
  <c r="J1267" i="1"/>
  <c r="K1267" i="1"/>
  <c r="J1279" i="1"/>
  <c r="K1279" i="1"/>
  <c r="J1306" i="1"/>
  <c r="K1306" i="1"/>
  <c r="J1348" i="1"/>
  <c r="K1348" i="1"/>
  <c r="K30" i="1"/>
  <c r="K50" i="1"/>
  <c r="K56" i="1"/>
  <c r="K73" i="1"/>
  <c r="K79" i="1"/>
  <c r="K114" i="1"/>
  <c r="K184" i="1"/>
  <c r="K260" i="1"/>
  <c r="K431" i="1"/>
  <c r="K573" i="1"/>
  <c r="K702" i="1"/>
  <c r="K858" i="1"/>
  <c r="K905" i="1"/>
  <c r="K942" i="1"/>
  <c r="K980" i="1"/>
  <c r="K1017" i="1"/>
  <c r="K1045" i="1"/>
  <c r="K1083" i="1"/>
  <c r="K1242" i="1"/>
  <c r="K1302" i="1"/>
  <c r="K1466" i="1"/>
  <c r="I1296" i="1"/>
  <c r="L1296" i="1" s="1"/>
  <c r="K297" i="1"/>
  <c r="J314" i="1"/>
  <c r="K331" i="1"/>
  <c r="K333" i="1"/>
  <c r="K335" i="1"/>
  <c r="J471" i="1"/>
  <c r="K473" i="1"/>
  <c r="K475" i="1"/>
  <c r="K486" i="1"/>
  <c r="J603" i="1"/>
  <c r="K605" i="1"/>
  <c r="K631" i="1"/>
  <c r="J737" i="1"/>
  <c r="K741" i="1"/>
  <c r="J871" i="1"/>
  <c r="K874" i="1"/>
  <c r="J910" i="1"/>
  <c r="K921" i="1"/>
  <c r="I956" i="1"/>
  <c r="L956" i="1" s="1"/>
  <c r="K958" i="1"/>
  <c r="J984" i="1"/>
  <c r="K996" i="1"/>
  <c r="J1022" i="1"/>
  <c r="K1024" i="1"/>
  <c r="J1060" i="1"/>
  <c r="K1063" i="1"/>
  <c r="I1138" i="1"/>
  <c r="L1138" i="1" s="1"/>
  <c r="K1227" i="1"/>
  <c r="J1269" i="1"/>
  <c r="K1271" i="1"/>
  <c r="J1334" i="1"/>
  <c r="K1342" i="1"/>
  <c r="J167" i="1"/>
  <c r="K167" i="1"/>
  <c r="J212" i="1"/>
  <c r="K212" i="1"/>
  <c r="K270" i="1"/>
  <c r="K346" i="1"/>
  <c r="K430" i="1"/>
  <c r="K505" i="1"/>
  <c r="K551" i="1"/>
  <c r="K635" i="1"/>
  <c r="K701" i="1"/>
  <c r="K754" i="1"/>
  <c r="K859" i="1"/>
  <c r="K885" i="1"/>
  <c r="K906" i="1"/>
  <c r="K925" i="1"/>
  <c r="K951" i="1"/>
  <c r="K961" i="1"/>
  <c r="K981" i="1"/>
  <c r="K999" i="1"/>
  <c r="K1018" i="1"/>
  <c r="K1036" i="1"/>
  <c r="K1046" i="1"/>
  <c r="K1066" i="1"/>
  <c r="K1084" i="1"/>
  <c r="K1230" i="1"/>
  <c r="K1266" i="1"/>
  <c r="K1278" i="1"/>
  <c r="K1305" i="1"/>
  <c r="K1346" i="1"/>
  <c r="K115" i="1"/>
  <c r="K153" i="1"/>
  <c r="K240" i="1"/>
  <c r="K261" i="1"/>
  <c r="K363" i="1"/>
  <c r="K506" i="1"/>
  <c r="K636" i="1"/>
  <c r="K751" i="1"/>
  <c r="K876" i="1"/>
  <c r="K924" i="1"/>
  <c r="K960" i="1"/>
  <c r="K998" i="1"/>
  <c r="K1026" i="1"/>
  <c r="K1065" i="1"/>
  <c r="K1229" i="1"/>
  <c r="K1273" i="1"/>
  <c r="K1344" i="1"/>
  <c r="J506" i="1"/>
  <c r="J573" i="1"/>
  <c r="J702" i="1"/>
  <c r="J335" i="1"/>
  <c r="J428" i="1"/>
  <c r="J486" i="1"/>
  <c r="J550" i="1"/>
  <c r="J700" i="1"/>
  <c r="J243" i="1"/>
  <c r="J261" i="1"/>
  <c r="J636" i="1"/>
  <c r="J333" i="1"/>
  <c r="J401" i="1"/>
  <c r="J475" i="1"/>
  <c r="J548" i="1"/>
  <c r="J631" i="1"/>
  <c r="J672" i="1"/>
  <c r="J53" i="1"/>
  <c r="J115" i="1"/>
  <c r="J259" i="1"/>
  <c r="J363" i="1"/>
  <c r="J431" i="1"/>
  <c r="J331" i="1"/>
  <c r="J399" i="1"/>
  <c r="J473" i="1"/>
  <c r="J545" i="1"/>
  <c r="J605" i="1"/>
  <c r="J670" i="1"/>
  <c r="J741" i="1"/>
  <c r="J751" i="1"/>
  <c r="J782" i="1"/>
  <c r="J858" i="1"/>
  <c r="J874" i="1"/>
  <c r="J876" i="1"/>
  <c r="J893" i="1"/>
  <c r="J905" i="1"/>
  <c r="J921" i="1"/>
  <c r="J924" i="1"/>
  <c r="J940" i="1"/>
  <c r="J942" i="1"/>
  <c r="J958" i="1"/>
  <c r="J960" i="1"/>
  <c r="J977" i="1"/>
  <c r="J980" i="1"/>
  <c r="J996" i="1"/>
  <c r="J998" i="1"/>
  <c r="J1005" i="1"/>
  <c r="J1017" i="1"/>
  <c r="J1024" i="1"/>
  <c r="J1026" i="1"/>
  <c r="J1043" i="1"/>
  <c r="J1045" i="1"/>
  <c r="J1063" i="1"/>
  <c r="J1065" i="1"/>
  <c r="J1081" i="1"/>
  <c r="J1083" i="1"/>
  <c r="J1227" i="1"/>
  <c r="J1229" i="1"/>
  <c r="J1235" i="1"/>
  <c r="J1242" i="1"/>
  <c r="J1271" i="1"/>
  <c r="J1273" i="1"/>
  <c r="J1293" i="1"/>
  <c r="J1302" i="1"/>
  <c r="J1342" i="1"/>
  <c r="J1344" i="1"/>
  <c r="J1356" i="1"/>
  <c r="J1466" i="1"/>
  <c r="J293" i="1"/>
  <c r="K659" i="1"/>
  <c r="K849" i="1"/>
  <c r="K265" i="1"/>
  <c r="J543" i="1"/>
  <c r="I1286" i="1"/>
  <c r="L1286" i="1" s="1"/>
  <c r="K1469" i="1"/>
  <c r="J244" i="1"/>
  <c r="J802" i="1"/>
  <c r="I1183" i="1"/>
  <c r="L1183" i="1" s="1"/>
  <c r="J1295" i="1"/>
  <c r="J520" i="1"/>
  <c r="J800" i="1"/>
  <c r="J1347" i="1"/>
  <c r="I387" i="1"/>
  <c r="L387" i="1" s="1"/>
  <c r="K466" i="1"/>
  <c r="J1222" i="1"/>
  <c r="J220" i="1"/>
  <c r="J454" i="1"/>
  <c r="K626" i="1"/>
  <c r="K824" i="1"/>
  <c r="K1137" i="1"/>
  <c r="I1209" i="1"/>
  <c r="L1209" i="1" s="1"/>
  <c r="K1243" i="1"/>
  <c r="K1300" i="1"/>
  <c r="J302" i="1"/>
  <c r="J457" i="1"/>
  <c r="J591" i="1"/>
  <c r="I729" i="1"/>
  <c r="L729" i="1" s="1"/>
  <c r="K69" i="1"/>
  <c r="I13" i="1"/>
  <c r="L13" i="1" s="1"/>
  <c r="J111" i="1"/>
  <c r="I329" i="1"/>
  <c r="L329" i="1" s="1"/>
  <c r="J576" i="1"/>
  <c r="J689" i="1"/>
  <c r="J815" i="1"/>
  <c r="K898" i="1"/>
  <c r="J1264" i="1"/>
  <c r="K967" i="1"/>
  <c r="K58" i="1"/>
  <c r="J44" i="1"/>
  <c r="K215" i="1"/>
  <c r="I241" i="1"/>
  <c r="L241" i="1" s="1"/>
  <c r="J375" i="1"/>
  <c r="K495" i="1"/>
  <c r="J620" i="1"/>
  <c r="J726" i="1"/>
  <c r="K1274" i="1"/>
  <c r="J350" i="1"/>
  <c r="J421" i="1"/>
  <c r="J558" i="1"/>
  <c r="J625" i="1"/>
  <c r="J695" i="1"/>
  <c r="I764" i="1"/>
  <c r="L764" i="1" s="1"/>
  <c r="I818" i="1"/>
  <c r="L818" i="1" s="1"/>
  <c r="K95" i="1"/>
  <c r="J217" i="1"/>
  <c r="I250" i="1"/>
  <c r="L250" i="1" s="1"/>
  <c r="J504" i="1"/>
  <c r="J662" i="1"/>
  <c r="I830" i="1"/>
  <c r="L830" i="1" s="1"/>
  <c r="I864" i="1"/>
  <c r="L864" i="1" s="1"/>
  <c r="I1074" i="1"/>
  <c r="L1074" i="1" s="1"/>
  <c r="K1208" i="1"/>
  <c r="J1240" i="1"/>
  <c r="I1262" i="1"/>
  <c r="L1262" i="1" s="1"/>
  <c r="J1285" i="1"/>
  <c r="J1336" i="1"/>
  <c r="J763" i="1"/>
  <c r="J490" i="1"/>
  <c r="K245" i="1"/>
  <c r="K205" i="1"/>
  <c r="J264" i="1"/>
  <c r="K204" i="1"/>
  <c r="J228" i="1"/>
  <c r="K276" i="1"/>
  <c r="J482" i="1"/>
  <c r="J655" i="1"/>
  <c r="J844" i="1"/>
  <c r="J1215" i="1"/>
  <c r="I1291" i="1"/>
  <c r="L1291" i="1" s="1"/>
  <c r="K1297" i="1"/>
  <c r="J846" i="1"/>
  <c r="I623" i="1"/>
  <c r="L623" i="1" s="1"/>
  <c r="J341" i="1"/>
  <c r="J25" i="1"/>
  <c r="J49" i="1"/>
  <c r="J58" i="1"/>
  <c r="J84" i="1"/>
  <c r="J95" i="1"/>
  <c r="I43" i="1"/>
  <c r="L43" i="1" s="1"/>
  <c r="J57" i="1"/>
  <c r="K68" i="1"/>
  <c r="K75" i="1"/>
  <c r="K20" i="1"/>
  <c r="K45" i="1"/>
  <c r="K85" i="1"/>
  <c r="K97" i="1"/>
  <c r="K328" i="1"/>
  <c r="J362" i="1"/>
  <c r="K496" i="1"/>
  <c r="J534" i="1"/>
  <c r="K842" i="1"/>
  <c r="J855" i="1"/>
  <c r="K1170" i="1"/>
  <c r="I237" i="1"/>
  <c r="L237" i="1" s="1"/>
  <c r="J850" i="1"/>
  <c r="J788" i="1"/>
  <c r="J354" i="1"/>
  <c r="K25" i="1"/>
  <c r="K49" i="1"/>
  <c r="J69" i="1"/>
  <c r="K84" i="1"/>
  <c r="K187" i="1"/>
  <c r="K206" i="1"/>
  <c r="J218" i="1"/>
  <c r="I226" i="1"/>
  <c r="L226" i="1" s="1"/>
  <c r="J389" i="1"/>
  <c r="K746" i="1"/>
  <c r="J796" i="1"/>
  <c r="J899" i="1"/>
  <c r="K1198" i="1"/>
  <c r="J1261" i="1"/>
  <c r="J1263" i="1"/>
  <c r="I1265" i="1"/>
  <c r="L1265" i="1" s="1"/>
  <c r="K1281" i="1"/>
  <c r="I1309" i="1"/>
  <c r="L1309" i="1" s="1"/>
  <c r="J1338" i="1"/>
  <c r="I1376" i="1"/>
  <c r="L1376" i="1" s="1"/>
  <c r="K1470" i="1"/>
  <c r="K881" i="1"/>
  <c r="K801" i="1"/>
  <c r="K658" i="1"/>
  <c r="K521" i="1"/>
  <c r="K386" i="1"/>
  <c r="K716" i="1"/>
  <c r="J22" i="1"/>
  <c r="K568" i="1"/>
  <c r="K249" i="1"/>
  <c r="K426" i="1"/>
  <c r="K612" i="1"/>
  <c r="J646" i="1"/>
  <c r="I804" i="1"/>
  <c r="L804" i="1" s="1"/>
  <c r="K1051" i="1"/>
  <c r="J1274" i="1"/>
  <c r="J1297" i="1"/>
  <c r="J1469" i="1"/>
  <c r="K1169" i="1"/>
  <c r="J1198" i="1"/>
  <c r="J1214" i="1"/>
  <c r="K1218" i="1"/>
  <c r="J319" i="1"/>
  <c r="J461" i="1"/>
  <c r="J595" i="1"/>
  <c r="J735" i="1"/>
  <c r="J840" i="1"/>
  <c r="K285" i="1"/>
  <c r="K294" i="1"/>
  <c r="K310" i="1"/>
  <c r="K393" i="1"/>
  <c r="K453" i="1"/>
  <c r="K456" i="1"/>
  <c r="K459" i="1"/>
  <c r="K537" i="1"/>
  <c r="K572" i="1"/>
  <c r="K585" i="1"/>
  <c r="K592" i="1"/>
  <c r="K680" i="1"/>
  <c r="K724" i="1"/>
  <c r="K727" i="1"/>
  <c r="K731" i="1"/>
  <c r="K809" i="1"/>
  <c r="K829" i="1"/>
  <c r="K832" i="1"/>
  <c r="K837" i="1"/>
  <c r="K931" i="1"/>
  <c r="K1073" i="1"/>
  <c r="K1088" i="1"/>
  <c r="J242" i="1"/>
  <c r="I247" i="1"/>
  <c r="L247" i="1" s="1"/>
  <c r="I267" i="1"/>
  <c r="L267" i="1" s="1"/>
  <c r="J357" i="1"/>
  <c r="I408" i="1"/>
  <c r="L408" i="1" s="1"/>
  <c r="J419" i="1"/>
  <c r="I422" i="1"/>
  <c r="L422" i="1" s="1"/>
  <c r="J500" i="1"/>
  <c r="I540" i="1"/>
  <c r="L540" i="1" s="1"/>
  <c r="J557" i="1"/>
  <c r="I565" i="1"/>
  <c r="L565" i="1" s="1"/>
  <c r="J630" i="1"/>
  <c r="J688" i="1"/>
  <c r="I691" i="1"/>
  <c r="L691" i="1" s="1"/>
  <c r="J696" i="1"/>
  <c r="J792" i="1"/>
  <c r="J814" i="1"/>
  <c r="I816" i="1"/>
  <c r="L816" i="1" s="1"/>
  <c r="I820" i="1"/>
  <c r="L820" i="1" s="1"/>
  <c r="J853" i="1"/>
  <c r="J966" i="1"/>
  <c r="I989" i="1"/>
  <c r="L989" i="1" s="1"/>
  <c r="J1031" i="1"/>
  <c r="J248" i="1"/>
  <c r="J275" i="1"/>
  <c r="J320" i="1"/>
  <c r="J407" i="1"/>
  <c r="J423" i="1"/>
  <c r="J441" i="1"/>
  <c r="J460" i="1"/>
  <c r="J495" i="1"/>
  <c r="J569" i="1"/>
  <c r="J594" i="1"/>
  <c r="J627" i="1"/>
  <c r="J659" i="1"/>
  <c r="J717" i="1"/>
  <c r="J732" i="1"/>
  <c r="J739" i="1"/>
  <c r="J789" i="1"/>
  <c r="J823" i="1"/>
  <c r="J841" i="1"/>
  <c r="J849" i="1"/>
  <c r="J854" i="1"/>
  <c r="J898" i="1"/>
  <c r="J947" i="1"/>
  <c r="I1010" i="1"/>
  <c r="L1010" i="1" s="1"/>
  <c r="J1010" i="1"/>
  <c r="J1109" i="1"/>
  <c r="J284" i="1"/>
  <c r="J311" i="1"/>
  <c r="J355" i="1"/>
  <c r="J462" i="1"/>
  <c r="J498" i="1"/>
  <c r="J535" i="1"/>
  <c r="J645" i="1"/>
  <c r="J679" i="1"/>
  <c r="J795" i="1"/>
  <c r="J806" i="1"/>
  <c r="J828" i="1"/>
  <c r="J1052" i="1"/>
  <c r="J246" i="1"/>
  <c r="J265" i="1"/>
  <c r="J358" i="1"/>
  <c r="J390" i="1"/>
  <c r="J501" i="1"/>
  <c r="J539" i="1"/>
  <c r="J566" i="1"/>
  <c r="J598" i="1"/>
  <c r="J687" i="1"/>
  <c r="J699" i="1"/>
  <c r="J810" i="1"/>
  <c r="K246" i="1"/>
  <c r="K275" i="1"/>
  <c r="K311" i="1"/>
  <c r="K355" i="1"/>
  <c r="K390" i="1"/>
  <c r="K423" i="1"/>
  <c r="K460" i="1"/>
  <c r="K498" i="1"/>
  <c r="K535" i="1"/>
  <c r="K566" i="1"/>
  <c r="K594" i="1"/>
  <c r="K627" i="1"/>
  <c r="K679" i="1"/>
  <c r="K699" i="1"/>
  <c r="K732" i="1"/>
  <c r="K789" i="1"/>
  <c r="K806" i="1"/>
  <c r="K823" i="1"/>
  <c r="J967" i="1"/>
  <c r="K441" i="1"/>
  <c r="K462" i="1"/>
  <c r="K501" i="1"/>
  <c r="K539" i="1"/>
  <c r="K569" i="1"/>
  <c r="K598" i="1"/>
  <c r="K645" i="1"/>
  <c r="K687" i="1"/>
  <c r="K717" i="1"/>
  <c r="K739" i="1"/>
  <c r="K795" i="1"/>
  <c r="K810" i="1"/>
  <c r="K828" i="1"/>
  <c r="K841" i="1"/>
  <c r="K854" i="1"/>
  <c r="K947" i="1"/>
  <c r="K1052" i="1"/>
  <c r="K248" i="1"/>
  <c r="K284" i="1"/>
  <c r="K320" i="1"/>
  <c r="K358" i="1"/>
  <c r="K407" i="1"/>
  <c r="K190" i="1"/>
  <c r="I214" i="1"/>
  <c r="L214" i="1" s="1"/>
  <c r="K186" i="1"/>
  <c r="K223" i="1"/>
  <c r="K227" i="1"/>
  <c r="K234" i="1"/>
  <c r="J219" i="1"/>
  <c r="J225" i="1"/>
  <c r="J215" i="1"/>
  <c r="J20" i="1"/>
  <c r="J45" i="1"/>
  <c r="J75" i="1"/>
  <c r="J97" i="1"/>
  <c r="J186" i="1"/>
  <c r="J190" i="1"/>
  <c r="J205" i="1"/>
  <c r="J223" i="1"/>
  <c r="J227" i="1"/>
  <c r="J234" i="1"/>
  <c r="J245" i="1"/>
  <c r="J249" i="1"/>
  <c r="J276" i="1"/>
  <c r="J285" i="1"/>
  <c r="J294" i="1"/>
  <c r="J310" i="1"/>
  <c r="J328" i="1"/>
  <c r="J386" i="1"/>
  <c r="J393" i="1"/>
  <c r="J426" i="1"/>
  <c r="J453" i="1"/>
  <c r="J456" i="1"/>
  <c r="J459" i="1"/>
  <c r="J466" i="1"/>
  <c r="J496" i="1"/>
  <c r="J521" i="1"/>
  <c r="J537" i="1"/>
  <c r="J568" i="1"/>
  <c r="J572" i="1"/>
  <c r="J585" i="1"/>
  <c r="J592" i="1"/>
  <c r="J612" i="1"/>
  <c r="J626" i="1"/>
  <c r="J658" i="1"/>
  <c r="J680" i="1"/>
  <c r="J716" i="1"/>
  <c r="J724" i="1"/>
  <c r="J727" i="1"/>
  <c r="J731" i="1"/>
  <c r="J746" i="1"/>
  <c r="J801" i="1"/>
  <c r="J809" i="1"/>
  <c r="J824" i="1"/>
  <c r="J829" i="1"/>
  <c r="J832" i="1"/>
  <c r="J837" i="1"/>
  <c r="J842" i="1"/>
  <c r="J881" i="1"/>
  <c r="J931" i="1"/>
  <c r="J1051" i="1"/>
  <c r="J1073" i="1"/>
  <c r="J1088" i="1"/>
  <c r="J1137" i="1"/>
  <c r="J1169" i="1"/>
  <c r="J1208" i="1"/>
  <c r="J1218" i="1"/>
  <c r="J1243" i="1"/>
  <c r="J1281" i="1"/>
  <c r="J1300" i="1"/>
  <c r="J1470" i="1"/>
  <c r="I21" i="1"/>
  <c r="L21" i="1" s="1"/>
  <c r="I17" i="1"/>
  <c r="L17" i="1" s="1"/>
  <c r="K14" i="1"/>
  <c r="J18" i="1"/>
  <c r="J16" i="1"/>
  <c r="J12" i="1"/>
  <c r="G9" i="1"/>
  <c r="I11" i="1"/>
  <c r="L11" i="1" s="1"/>
  <c r="K12" i="1"/>
  <c r="I15" i="1"/>
  <c r="L15" i="1" s="1"/>
  <c r="K16" i="1"/>
  <c r="I19" i="1"/>
  <c r="L19" i="1" s="1"/>
  <c r="I23" i="1"/>
  <c r="L23" i="1" s="1"/>
  <c r="J759" i="1" l="1"/>
  <c r="J1238" i="1"/>
  <c r="J65" i="1"/>
  <c r="J1094" i="1"/>
  <c r="J1303" i="1"/>
  <c r="J282" i="1"/>
  <c r="J1409" i="1"/>
  <c r="J1150" i="1"/>
  <c r="I1397" i="1"/>
  <c r="L1397" i="1" s="1"/>
  <c r="J1205" i="1"/>
  <c r="J1154" i="1"/>
  <c r="J170" i="1"/>
  <c r="J1318" i="1"/>
  <c r="J1100" i="1"/>
  <c r="J1127" i="1"/>
  <c r="J1448" i="1"/>
  <c r="J1184" i="1"/>
  <c r="J1223" i="1"/>
  <c r="J1413" i="1"/>
  <c r="J1244" i="1"/>
  <c r="J1358" i="1"/>
  <c r="J1386" i="1"/>
  <c r="J1384" i="1"/>
  <c r="J1442" i="1"/>
  <c r="J1447" i="1"/>
  <c r="J1194" i="1"/>
  <c r="I1021" i="1"/>
  <c r="L1021" i="1" s="1"/>
  <c r="J1021" i="1"/>
  <c r="J992" i="1"/>
  <c r="J1317" i="1"/>
  <c r="I667" i="1"/>
  <c r="L667" i="1" s="1"/>
  <c r="J667" i="1"/>
  <c r="J1126" i="1"/>
  <c r="J144" i="1"/>
  <c r="J1435" i="1"/>
  <c r="J1124" i="1"/>
  <c r="I634" i="1"/>
  <c r="L634" i="1" s="1"/>
  <c r="J634" i="1"/>
  <c r="J570" i="1"/>
  <c r="J920" i="1"/>
  <c r="I509" i="1"/>
  <c r="L509" i="1" s="1"/>
  <c r="J509" i="1"/>
  <c r="I1042" i="1"/>
  <c r="L1042" i="1" s="1"/>
  <c r="J1042" i="1"/>
  <c r="J1366" i="1"/>
  <c r="J770" i="1"/>
  <c r="J1438" i="1"/>
  <c r="J66" i="1"/>
  <c r="J1155" i="1"/>
  <c r="J1180" i="1"/>
  <c r="J1037" i="1"/>
  <c r="J541" i="1"/>
  <c r="J1420" i="1"/>
  <c r="J133" i="1"/>
  <c r="J1193" i="1"/>
  <c r="J1451" i="1"/>
  <c r="J1166" i="1"/>
  <c r="J1164" i="1"/>
  <c r="J1132" i="1"/>
  <c r="J1091" i="1"/>
  <c r="J1015" i="1"/>
  <c r="J542" i="1"/>
  <c r="J210" i="1"/>
  <c r="J1049" i="1"/>
  <c r="J1319" i="1"/>
  <c r="J821" i="1"/>
  <c r="J793" i="1"/>
  <c r="J597" i="1"/>
  <c r="J1112" i="1"/>
  <c r="J869" i="1"/>
  <c r="J306" i="1"/>
  <c r="J571" i="1"/>
  <c r="J904" i="1"/>
  <c r="J555" i="1"/>
  <c r="J291" i="1"/>
  <c r="J308" i="1"/>
  <c r="J1174" i="1"/>
  <c r="J109" i="1"/>
  <c r="J1399" i="1"/>
  <c r="K102" i="1"/>
  <c r="J1381" i="1"/>
  <c r="J435" i="1"/>
  <c r="J1446" i="1"/>
  <c r="J1255" i="1"/>
  <c r="J256" i="1"/>
  <c r="J1190" i="1"/>
  <c r="J1316" i="1"/>
  <c r="J322" i="1"/>
  <c r="J130" i="1"/>
  <c r="J1175" i="1"/>
  <c r="J1016" i="1"/>
  <c r="J827" i="1"/>
  <c r="J596" i="1"/>
  <c r="J494" i="1"/>
  <c r="J391" i="1"/>
  <c r="J1248" i="1"/>
  <c r="J733" i="1"/>
  <c r="J437" i="1"/>
  <c r="J1439" i="1"/>
  <c r="J831" i="1"/>
  <c r="J1410" i="1"/>
  <c r="J995" i="1"/>
  <c r="J843" i="1"/>
  <c r="J698" i="1"/>
  <c r="J533" i="1"/>
  <c r="J425" i="1"/>
  <c r="J641" i="1"/>
  <c r="J1101" i="1"/>
  <c r="J817" i="1"/>
  <c r="J464" i="1"/>
  <c r="J1425" i="1"/>
  <c r="J952" i="1"/>
  <c r="J424" i="1"/>
  <c r="J994" i="1"/>
  <c r="J1142" i="1"/>
  <c r="J1195" i="1"/>
  <c r="J1057" i="1"/>
  <c r="J886" i="1"/>
  <c r="J813" i="1"/>
  <c r="J455" i="1"/>
  <c r="J799" i="1"/>
  <c r="J784" i="1"/>
  <c r="J1093" i="1"/>
  <c r="J803" i="1"/>
  <c r="J608" i="1"/>
  <c r="J465" i="1"/>
  <c r="J1445" i="1"/>
  <c r="J943" i="1"/>
  <c r="J973" i="1"/>
  <c r="J628" i="1"/>
  <c r="J661" i="1"/>
  <c r="J734" i="1"/>
  <c r="J1417" i="1"/>
  <c r="J503" i="1"/>
  <c r="J269" i="1"/>
  <c r="K35" i="1"/>
  <c r="J790" i="1"/>
  <c r="J660" i="1"/>
  <c r="J972" i="1"/>
  <c r="J962" i="1"/>
  <c r="J1141" i="1"/>
  <c r="J771" i="1"/>
  <c r="J315" i="1"/>
  <c r="J1406" i="1"/>
  <c r="J629" i="1"/>
  <c r="J361" i="1"/>
  <c r="J502" i="1"/>
  <c r="J280" i="1"/>
  <c r="J1182" i="1"/>
  <c r="J1058" i="1"/>
  <c r="J360" i="1"/>
  <c r="J1079" i="1"/>
  <c r="J768" i="1"/>
  <c r="J1418" i="1"/>
  <c r="J887" i="1"/>
  <c r="J392" i="1"/>
  <c r="J936" i="1"/>
  <c r="K165" i="1"/>
  <c r="J304" i="1"/>
  <c r="J278" i="1"/>
  <c r="J902" i="1"/>
  <c r="J1395" i="1"/>
  <c r="J1392" i="1"/>
  <c r="J769" i="1"/>
  <c r="K110" i="1"/>
  <c r="J970" i="1"/>
  <c r="J1151" i="1"/>
  <c r="J773" i="1"/>
  <c r="J1130" i="1"/>
  <c r="J1123" i="1"/>
  <c r="I1371" i="1"/>
  <c r="L1371" i="1" s="1"/>
  <c r="J867" i="1"/>
  <c r="J1404" i="1"/>
  <c r="J1219" i="1"/>
  <c r="J1414" i="1"/>
  <c r="J1206" i="1"/>
  <c r="J1156" i="1"/>
  <c r="J1167" i="1"/>
  <c r="I1382" i="1"/>
  <c r="L1382" i="1" s="1"/>
  <c r="J1220" i="1"/>
  <c r="J1258" i="1"/>
  <c r="J1125" i="1"/>
  <c r="J1161" i="1"/>
  <c r="J1133" i="1"/>
  <c r="J60" i="1"/>
  <c r="J1390" i="1"/>
  <c r="K168" i="1"/>
  <c r="J1400" i="1"/>
  <c r="J287" i="1"/>
  <c r="K86" i="1"/>
  <c r="J110" i="1"/>
  <c r="K1203" i="1"/>
  <c r="K771" i="1"/>
  <c r="K1391" i="1"/>
  <c r="K253" i="1"/>
  <c r="J1369" i="1"/>
  <c r="K39" i="1"/>
  <c r="J253" i="1"/>
  <c r="J1423" i="1"/>
  <c r="K117" i="1"/>
  <c r="K1246" i="1"/>
  <c r="K1340" i="1"/>
  <c r="K1332" i="1"/>
  <c r="K1447" i="1"/>
  <c r="K1456" i="1"/>
  <c r="K1238" i="1"/>
  <c r="K1321" i="1"/>
  <c r="K1251" i="1"/>
  <c r="K1219" i="1"/>
  <c r="K1462" i="1"/>
  <c r="K1454" i="1"/>
  <c r="K1411" i="1"/>
  <c r="K1350" i="1"/>
  <c r="K1325" i="1"/>
  <c r="K1367" i="1"/>
  <c r="K1414" i="1"/>
  <c r="K1322" i="1"/>
  <c r="K1100" i="1"/>
  <c r="K1191" i="1"/>
  <c r="K145" i="1"/>
  <c r="K446" i="1"/>
  <c r="K773" i="1"/>
  <c r="K1220" i="1"/>
  <c r="K1194" i="1"/>
  <c r="K1106" i="1"/>
  <c r="K776" i="1"/>
  <c r="K128" i="1"/>
  <c r="K1247" i="1"/>
  <c r="K172" i="1"/>
  <c r="K1249" i="1"/>
  <c r="I144" i="1"/>
  <c r="L144" i="1" s="1"/>
  <c r="K177" i="1"/>
  <c r="K231" i="1"/>
  <c r="K1445" i="1"/>
  <c r="K87" i="1"/>
  <c r="J1375" i="1"/>
  <c r="J1380" i="1"/>
  <c r="J165" i="1"/>
  <c r="K192" i="1"/>
  <c r="J88" i="1"/>
  <c r="J1245" i="1"/>
  <c r="J1192" i="1"/>
  <c r="J1165" i="1"/>
  <c r="J776" i="1"/>
  <c r="J1172" i="1"/>
  <c r="J64" i="1"/>
  <c r="K1416" i="1"/>
  <c r="K1349" i="1"/>
  <c r="K1331" i="1"/>
  <c r="K1432" i="1"/>
  <c r="K1358" i="1"/>
  <c r="K1431" i="1"/>
  <c r="K1460" i="1"/>
  <c r="K1443" i="1"/>
  <c r="K1374" i="1"/>
  <c r="K1390" i="1"/>
  <c r="K1094" i="1"/>
  <c r="K1317" i="1"/>
  <c r="K1257" i="1"/>
  <c r="K1392" i="1"/>
  <c r="K1400" i="1"/>
  <c r="K124" i="1"/>
  <c r="K1455" i="1"/>
  <c r="K127" i="1"/>
  <c r="K1318" i="1"/>
  <c r="K1408" i="1"/>
  <c r="K1248" i="1"/>
  <c r="K1256" i="1"/>
  <c r="K1333" i="1"/>
  <c r="K1288" i="1"/>
  <c r="K157" i="1"/>
  <c r="K1429" i="1"/>
  <c r="K91" i="1"/>
  <c r="K1328" i="1"/>
  <c r="K532" i="1"/>
  <c r="K1406" i="1"/>
  <c r="K191" i="1"/>
  <c r="K161" i="1"/>
  <c r="K1115" i="1"/>
  <c r="K352" i="1"/>
  <c r="K1463" i="1"/>
  <c r="K108" i="1"/>
  <c r="K1359" i="1"/>
  <c r="K188" i="1"/>
  <c r="K59" i="1"/>
  <c r="K1107" i="1"/>
  <c r="K1204" i="1"/>
  <c r="K208" i="1"/>
  <c r="K1105" i="1"/>
  <c r="K1365" i="1"/>
  <c r="I772" i="1"/>
  <c r="L772" i="1" s="1"/>
  <c r="K775" i="1"/>
  <c r="J192" i="1"/>
  <c r="K1216" i="1"/>
  <c r="K1090" i="1"/>
  <c r="K1345" i="1"/>
  <c r="K1245" i="1"/>
  <c r="K748" i="1"/>
  <c r="K1373" i="1"/>
  <c r="K143" i="1"/>
  <c r="K1412" i="1"/>
  <c r="K1190" i="1"/>
  <c r="K1091" i="1"/>
  <c r="K1364" i="1"/>
  <c r="J1110" i="1"/>
  <c r="J1259" i="1"/>
  <c r="K189" i="1"/>
  <c r="K37" i="1"/>
  <c r="J1407" i="1"/>
  <c r="J1389" i="1"/>
  <c r="J1139" i="1"/>
  <c r="J222" i="1"/>
  <c r="J1204" i="1"/>
  <c r="J1199" i="1"/>
  <c r="K1430" i="1"/>
  <c r="K1409" i="1"/>
  <c r="K1435" i="1"/>
  <c r="K1339" i="1"/>
  <c r="J112" i="1"/>
  <c r="K1420" i="1"/>
  <c r="K1276" i="1"/>
  <c r="K1448" i="1"/>
  <c r="K1401" i="1"/>
  <c r="K1239" i="1"/>
  <c r="K156" i="1"/>
  <c r="K1223" i="1"/>
  <c r="K173" i="1"/>
  <c r="K194" i="1"/>
  <c r="K1311" i="1"/>
  <c r="K1206" i="1"/>
  <c r="K113" i="1"/>
  <c r="K768" i="1"/>
  <c r="K1252" i="1"/>
  <c r="K1465" i="1"/>
  <c r="K1407" i="1"/>
  <c r="K1417" i="1"/>
  <c r="K158" i="1"/>
  <c r="K1337" i="1"/>
  <c r="K1326" i="1"/>
  <c r="K1457" i="1"/>
  <c r="J487" i="1"/>
  <c r="K1446" i="1"/>
  <c r="K159" i="1"/>
  <c r="K1329" i="1"/>
  <c r="K171" i="1"/>
  <c r="K255" i="1"/>
  <c r="K1459" i="1"/>
  <c r="K1324" i="1"/>
  <c r="K1461" i="1"/>
  <c r="K92" i="1"/>
  <c r="K179" i="1"/>
  <c r="K1436" i="1"/>
  <c r="K1253" i="1"/>
  <c r="K1303" i="1"/>
  <c r="K1464" i="1"/>
  <c r="K1330" i="1"/>
  <c r="K769" i="1"/>
  <c r="K1258" i="1"/>
  <c r="K230" i="1"/>
  <c r="K778" i="1"/>
  <c r="K1182" i="1"/>
  <c r="K770" i="1"/>
  <c r="K238" i="1"/>
  <c r="K1148" i="1"/>
  <c r="K447" i="1"/>
  <c r="K1394" i="1"/>
  <c r="K774" i="1"/>
  <c r="K1221" i="1"/>
  <c r="K1393" i="1"/>
  <c r="K1098" i="1"/>
  <c r="K181" i="1"/>
  <c r="K163" i="1"/>
  <c r="K384" i="1"/>
  <c r="K1096" i="1"/>
  <c r="K200" i="1"/>
  <c r="K1294" i="1"/>
  <c r="K1316" i="1"/>
  <c r="K1101" i="1"/>
  <c r="K783" i="1"/>
  <c r="K1093" i="1"/>
  <c r="K1441" i="1"/>
  <c r="K1368" i="1"/>
  <c r="K40" i="1"/>
  <c r="J1372" i="1"/>
  <c r="K1310" i="1"/>
  <c r="J1388" i="1"/>
  <c r="J1393" i="1"/>
  <c r="J1096" i="1"/>
  <c r="J1210" i="1"/>
  <c r="J1179" i="1"/>
  <c r="J209" i="1"/>
  <c r="J67" i="1"/>
  <c r="J1416" i="1"/>
  <c r="J1246" i="1"/>
  <c r="J1115" i="1"/>
  <c r="J807" i="1"/>
  <c r="J326" i="1"/>
  <c r="J1441" i="1"/>
  <c r="J1119" i="1"/>
  <c r="J643" i="1"/>
  <c r="J1196" i="1"/>
  <c r="J714" i="1"/>
  <c r="J300" i="1"/>
  <c r="J835" i="1"/>
  <c r="J1181" i="1"/>
  <c r="J527" i="1"/>
  <c r="J1391" i="1"/>
  <c r="J1408" i="1"/>
  <c r="J1383" i="1"/>
  <c r="J677" i="1"/>
  <c r="J132" i="1"/>
  <c r="J1249" i="1"/>
  <c r="J1071" i="1"/>
  <c r="J786" i="1"/>
  <c r="J761" i="1"/>
  <c r="J317" i="1"/>
  <c r="J617" i="1"/>
  <c r="J1412" i="1"/>
  <c r="J1401" i="1"/>
  <c r="J296" i="1"/>
  <c r="J313" i="1"/>
  <c r="J1187" i="1"/>
  <c r="J847" i="1"/>
  <c r="J774" i="1"/>
  <c r="J710" i="1"/>
  <c r="J775" i="1"/>
  <c r="J518" i="1"/>
  <c r="J964" i="1"/>
  <c r="J896" i="1"/>
  <c r="J273" i="1"/>
  <c r="J1029" i="1"/>
  <c r="J1203" i="1"/>
  <c r="J161" i="1"/>
  <c r="J1239" i="1"/>
  <c r="J1426" i="1"/>
  <c r="J1077" i="1"/>
  <c r="J918" i="1"/>
  <c r="J1035" i="1"/>
  <c r="J884" i="1"/>
  <c r="J1221" i="1"/>
  <c r="J697" i="1"/>
  <c r="J934" i="1"/>
  <c r="J1055" i="1"/>
  <c r="J1013" i="1"/>
  <c r="J1443" i="1"/>
  <c r="J950" i="1"/>
  <c r="J1403" i="1"/>
  <c r="D12" i="17"/>
  <c r="I1312" i="1"/>
  <c r="L1312" i="1" s="1"/>
  <c r="I1315" i="1"/>
  <c r="L1315" i="1" s="1"/>
  <c r="I1314" i="1"/>
  <c r="L1314" i="1" s="1"/>
  <c r="J1310" i="1"/>
  <c r="J1158" i="1"/>
  <c r="J1207" i="1"/>
  <c r="I138" i="1"/>
  <c r="L138" i="1" s="1"/>
  <c r="I1241" i="1"/>
  <c r="L1241" i="1" s="1"/>
  <c r="I1308" i="1"/>
  <c r="L1308" i="1" s="1"/>
  <c r="I1422" i="1"/>
  <c r="L1422" i="1" s="1"/>
  <c r="J1387" i="1"/>
  <c r="J1160" i="1"/>
  <c r="J684" i="1"/>
  <c r="J562" i="1"/>
  <c r="J1436" i="1"/>
  <c r="J651" i="1"/>
  <c r="J145" i="1"/>
  <c r="J588" i="1"/>
  <c r="J488" i="1"/>
  <c r="J380" i="1"/>
  <c r="J1117" i="1"/>
  <c r="J783" i="1"/>
  <c r="J721" i="1"/>
  <c r="J449" i="1"/>
  <c r="J413" i="1"/>
  <c r="J347" i="1"/>
  <c r="J1398" i="1"/>
  <c r="J1146" i="1"/>
  <c r="J1118" i="1"/>
  <c r="J1136" i="1"/>
  <c r="I1236" i="1"/>
  <c r="L1236" i="1" s="1"/>
  <c r="K296" i="1"/>
  <c r="K269" i="1"/>
  <c r="I1147" i="1"/>
  <c r="L1147" i="1" s="1"/>
  <c r="K1110" i="1"/>
  <c r="K287" i="1"/>
  <c r="K313" i="1"/>
  <c r="K304" i="1"/>
  <c r="K278" i="1"/>
  <c r="I1385" i="1"/>
  <c r="L1385" i="1" s="1"/>
  <c r="J778" i="1"/>
  <c r="J1370" i="1"/>
  <c r="J1379" i="1"/>
  <c r="J1394" i="1"/>
  <c r="J1129" i="1"/>
  <c r="J1098" i="1"/>
  <c r="J127" i="1"/>
  <c r="J235" i="1"/>
  <c r="J324" i="1"/>
  <c r="J860" i="1"/>
  <c r="J1069" i="1"/>
  <c r="J581" i="1"/>
  <c r="J911" i="1"/>
  <c r="J1097" i="1"/>
  <c r="J553" i="1"/>
  <c r="J478" i="1"/>
  <c r="J298" i="1"/>
  <c r="J1352" i="1"/>
  <c r="J1006" i="1"/>
  <c r="J516" i="1"/>
  <c r="J271" i="1"/>
  <c r="J985" i="1"/>
  <c r="J742" i="1"/>
  <c r="J403" i="1"/>
  <c r="J877" i="1"/>
  <c r="J1157" i="1"/>
  <c r="J289" i="1"/>
  <c r="J1027" i="1"/>
  <c r="J927" i="1"/>
  <c r="J1120" i="1"/>
  <c r="J675" i="1"/>
  <c r="J337" i="1"/>
  <c r="J1047" i="1"/>
  <c r="J371" i="1"/>
  <c r="J894" i="1"/>
  <c r="J712" i="1"/>
  <c r="K36" i="1"/>
  <c r="I142" i="1"/>
  <c r="L142" i="1" s="1"/>
  <c r="K131" i="1"/>
  <c r="K112" i="1"/>
  <c r="J137" i="1"/>
  <c r="I146" i="1"/>
  <c r="L146" i="1" s="1"/>
  <c r="J40" i="1"/>
  <c r="I134" i="1"/>
  <c r="L134" i="1" s="1"/>
  <c r="I129" i="1"/>
  <c r="L129" i="1" s="1"/>
  <c r="I1424" i="1"/>
  <c r="L1424" i="1" s="1"/>
  <c r="I198" i="1"/>
  <c r="L198" i="1" s="1"/>
  <c r="I140" i="1"/>
  <c r="L140" i="1" s="1"/>
  <c r="I135" i="1"/>
  <c r="L135" i="1" s="1"/>
  <c r="I993" i="1"/>
  <c r="L993" i="1" s="1"/>
  <c r="J139" i="1"/>
  <c r="I38" i="1"/>
  <c r="L38" i="1" s="1"/>
  <c r="K1108" i="1"/>
  <c r="K266" i="1"/>
  <c r="K524" i="1"/>
  <c r="K411" i="1"/>
  <c r="K344" i="1"/>
  <c r="K378" i="1"/>
  <c r="K1259" i="1"/>
  <c r="K722" i="1"/>
  <c r="K652" i="1"/>
  <c r="K618" i="1"/>
  <c r="K589" i="1"/>
  <c r="K563" i="1"/>
  <c r="K450" i="1"/>
  <c r="K414" i="1"/>
  <c r="K528" i="1"/>
  <c r="K381" i="1"/>
  <c r="K685" i="1"/>
  <c r="K489" i="1"/>
  <c r="K348" i="1"/>
  <c r="K80" i="1"/>
  <c r="K686" i="1"/>
  <c r="K491" i="1"/>
  <c r="K619" i="1"/>
  <c r="K564" i="1"/>
  <c r="K349" i="1"/>
  <c r="K723" i="1"/>
  <c r="K382" i="1"/>
  <c r="K653" i="1"/>
  <c r="K590" i="1"/>
  <c r="K451" i="1"/>
  <c r="K125" i="1"/>
  <c r="K89" i="1"/>
  <c r="K263" i="1"/>
  <c r="K720" i="1"/>
  <c r="K650" i="1"/>
  <c r="K616" i="1"/>
  <c r="K561" i="1"/>
  <c r="K485" i="1"/>
  <c r="K444" i="1"/>
  <c r="K412" i="1"/>
  <c r="K683" i="1"/>
  <c r="K379" i="1"/>
  <c r="K525" i="1"/>
  <c r="K345" i="1"/>
  <c r="K694" i="1"/>
  <c r="K499" i="1"/>
  <c r="K493" i="1"/>
  <c r="K383" i="1"/>
  <c r="K622" i="1"/>
  <c r="K416" i="1"/>
  <c r="K252" i="1"/>
  <c r="K203" i="1"/>
  <c r="K1213" i="1"/>
  <c r="K538" i="1"/>
  <c r="K693" i="1"/>
  <c r="K1113" i="1"/>
  <c r="K1072" i="1"/>
  <c r="K1050" i="1"/>
  <c r="K1188" i="1"/>
  <c r="K236" i="1"/>
  <c r="K678" i="1"/>
  <c r="K946" i="1"/>
  <c r="K914" i="1"/>
  <c r="K863" i="1"/>
  <c r="K745" i="1"/>
  <c r="K481" i="1"/>
  <c r="K406" i="1"/>
  <c r="K988" i="1"/>
  <c r="K930" i="1"/>
  <c r="K880" i="1"/>
  <c r="K374" i="1"/>
  <c r="K1009" i="1"/>
  <c r="K584" i="1"/>
  <c r="K611" i="1"/>
  <c r="K440" i="1"/>
  <c r="K233" i="1"/>
  <c r="K340" i="1"/>
  <c r="K232" i="1"/>
  <c r="K1089" i="1"/>
  <c r="K1217" i="1"/>
  <c r="K1168" i="1"/>
  <c r="K1135" i="1"/>
  <c r="K730" i="1"/>
  <c r="K657" i="1"/>
  <c r="K1099" i="1"/>
  <c r="K692" i="1"/>
  <c r="K1162" i="1"/>
  <c r="K1131" i="1"/>
  <c r="K1323" i="1"/>
  <c r="K1114" i="1"/>
  <c r="K725" i="1"/>
  <c r="K654" i="1"/>
  <c r="K621" i="1"/>
  <c r="K529" i="1"/>
  <c r="K452" i="1"/>
  <c r="K415" i="1"/>
  <c r="K351" i="1"/>
  <c r="K492" i="1"/>
  <c r="K944" i="1"/>
  <c r="K912" i="1"/>
  <c r="K861" i="1"/>
  <c r="K743" i="1"/>
  <c r="K479" i="1"/>
  <c r="K404" i="1"/>
  <c r="K1007" i="1"/>
  <c r="K582" i="1"/>
  <c r="K438" i="1"/>
  <c r="K372" i="1"/>
  <c r="K986" i="1"/>
  <c r="K928" i="1"/>
  <c r="K878" i="1"/>
  <c r="K609" i="1"/>
  <c r="K338" i="1"/>
  <c r="K749" i="1"/>
  <c r="K448" i="1"/>
  <c r="K463" i="1"/>
  <c r="K359" i="1"/>
  <c r="K487" i="1"/>
  <c r="K624" i="1"/>
  <c r="K593" i="1"/>
  <c r="K567" i="1"/>
  <c r="K536" i="1"/>
  <c r="K497" i="1"/>
  <c r="K458" i="1"/>
  <c r="K728" i="1"/>
  <c r="K420" i="1"/>
  <c r="K388" i="1"/>
  <c r="K690" i="1"/>
  <c r="K656" i="1"/>
  <c r="K356" i="1"/>
  <c r="K105" i="1"/>
  <c r="K417" i="1"/>
  <c r="K353" i="1"/>
  <c r="K530" i="1"/>
  <c r="K385" i="1"/>
  <c r="K1458" i="1"/>
  <c r="K1149" i="1"/>
  <c r="K713" i="1"/>
  <c r="K554" i="1"/>
  <c r="K517" i="1"/>
  <c r="K1186" i="1"/>
  <c r="K963" i="1"/>
  <c r="K895" i="1"/>
  <c r="K760" i="1"/>
  <c r="K642" i="1"/>
  <c r="K307" i="1"/>
  <c r="K290" i="1"/>
  <c r="K785" i="1"/>
  <c r="K316" i="1"/>
  <c r="K272" i="1"/>
  <c r="K1028" i="1"/>
  <c r="K325" i="1"/>
  <c r="K299" i="1"/>
  <c r="K281" i="1"/>
  <c r="K682" i="1"/>
  <c r="K648" i="1"/>
  <c r="K614" i="1"/>
  <c r="K587" i="1"/>
  <c r="K443" i="1"/>
  <c r="K410" i="1"/>
  <c r="K343" i="1"/>
  <c r="K719" i="1"/>
  <c r="K523" i="1"/>
  <c r="K560" i="1"/>
  <c r="K484" i="1"/>
  <c r="K377" i="1"/>
  <c r="K615" i="1"/>
  <c r="K649" i="1"/>
  <c r="K1134" i="1"/>
  <c r="K1163" i="1"/>
  <c r="K1211" i="1"/>
  <c r="K1185" i="1"/>
  <c r="K1173" i="1"/>
  <c r="K1140" i="1"/>
  <c r="K1200" i="1"/>
  <c r="K848" i="1"/>
  <c r="K822" i="1"/>
  <c r="K794" i="1"/>
  <c r="K715" i="1"/>
  <c r="K556" i="1"/>
  <c r="K519" i="1"/>
  <c r="K1030" i="1"/>
  <c r="K644" i="1"/>
  <c r="K318" i="1"/>
  <c r="K274" i="1"/>
  <c r="K808" i="1"/>
  <c r="K836" i="1"/>
  <c r="K762" i="1"/>
  <c r="K327" i="1"/>
  <c r="K301" i="1"/>
  <c r="K292" i="1"/>
  <c r="K283" i="1"/>
  <c r="K787" i="1"/>
  <c r="K965" i="1"/>
  <c r="K897" i="1"/>
  <c r="K309" i="1"/>
  <c r="K104" i="1"/>
  <c r="K174" i="1"/>
  <c r="K1289" i="1"/>
  <c r="K213" i="1"/>
  <c r="K812" i="1"/>
  <c r="K798" i="1"/>
  <c r="K826" i="1"/>
  <c r="K154" i="1"/>
  <c r="K160" i="1"/>
  <c r="K1034" i="1"/>
  <c r="K1012" i="1"/>
  <c r="K991" i="1"/>
  <c r="K969" i="1"/>
  <c r="K933" i="1"/>
  <c r="K901" i="1"/>
  <c r="K883" i="1"/>
  <c r="K1076" i="1"/>
  <c r="K917" i="1"/>
  <c r="K866" i="1"/>
  <c r="K1054" i="1"/>
  <c r="K949" i="1"/>
  <c r="J126" i="1"/>
  <c r="I123" i="1"/>
  <c r="L123" i="1" s="1"/>
  <c r="I141" i="1"/>
  <c r="L141" i="1" s="1"/>
  <c r="I120" i="1"/>
  <c r="L120" i="1" s="1"/>
  <c r="J1296" i="1"/>
  <c r="J119" i="1"/>
  <c r="I121" i="1"/>
  <c r="L121" i="1" s="1"/>
  <c r="I122" i="1"/>
  <c r="L122" i="1" s="1"/>
  <c r="I103" i="1"/>
  <c r="L103" i="1" s="1"/>
  <c r="I96" i="1"/>
  <c r="L96" i="1" s="1"/>
  <c r="I368" i="1"/>
  <c r="L368" i="1" s="1"/>
  <c r="I751" i="1"/>
  <c r="L751" i="1" s="1"/>
  <c r="I418" i="1"/>
  <c r="L418" i="1" s="1"/>
  <c r="I1306" i="1"/>
  <c r="L1306" i="1" s="1"/>
  <c r="I1017" i="1"/>
  <c r="L1017" i="1" s="1"/>
  <c r="I577" i="1"/>
  <c r="L577" i="1" s="1"/>
  <c r="I27" i="1"/>
  <c r="L27" i="1" s="1"/>
  <c r="J152" i="1"/>
  <c r="I602" i="1"/>
  <c r="L602" i="1" s="1"/>
  <c r="I332" i="1"/>
  <c r="L332" i="1" s="1"/>
  <c r="I668" i="1"/>
  <c r="L668" i="1" s="1"/>
  <c r="J288" i="1"/>
  <c r="I155" i="1"/>
  <c r="L155" i="1" s="1"/>
  <c r="I1272" i="1"/>
  <c r="L1272" i="1" s="1"/>
  <c r="I700" i="1"/>
  <c r="L700" i="1" s="1"/>
  <c r="I824" i="1"/>
  <c r="L824" i="1" s="1"/>
  <c r="J1309" i="1"/>
  <c r="I76" i="1"/>
  <c r="L76" i="1" s="1"/>
  <c r="I548" i="1"/>
  <c r="L548" i="1" s="1"/>
  <c r="J736" i="1"/>
  <c r="I781" i="1"/>
  <c r="L781" i="1" s="1"/>
  <c r="I975" i="1"/>
  <c r="L975" i="1" s="1"/>
  <c r="I469" i="1"/>
  <c r="L469" i="1" s="1"/>
  <c r="I750" i="1"/>
  <c r="L750" i="1" s="1"/>
  <c r="I1004" i="1"/>
  <c r="L1004" i="1" s="1"/>
  <c r="I78" i="1"/>
  <c r="L78" i="1" s="1"/>
  <c r="I997" i="1"/>
  <c r="L997" i="1" s="1"/>
  <c r="I1292" i="1"/>
  <c r="L1292" i="1" s="1"/>
  <c r="I977" i="1"/>
  <c r="L977" i="1" s="1"/>
  <c r="I26" i="1"/>
  <c r="L26" i="1" s="1"/>
  <c r="I1243" i="1"/>
  <c r="L1243" i="1" s="1"/>
  <c r="I1005" i="1"/>
  <c r="L1005" i="1" s="1"/>
  <c r="I957" i="1"/>
  <c r="L957" i="1" s="1"/>
  <c r="J1183" i="1"/>
  <c r="I800" i="1"/>
  <c r="L800" i="1" s="1"/>
  <c r="I937" i="1"/>
  <c r="L937" i="1" s="1"/>
  <c r="I858" i="1"/>
  <c r="L858" i="1" s="1"/>
  <c r="I259" i="1"/>
  <c r="L259" i="1" s="1"/>
  <c r="I1040" i="1"/>
  <c r="L1040" i="1" s="1"/>
  <c r="I1003" i="1"/>
  <c r="L1003" i="1" s="1"/>
  <c r="I908" i="1"/>
  <c r="L908" i="1" s="1"/>
  <c r="I150" i="1"/>
  <c r="L150" i="1" s="1"/>
  <c r="I600" i="1"/>
  <c r="L600" i="1" s="1"/>
  <c r="I1137" i="1"/>
  <c r="L1137" i="1" s="1"/>
  <c r="J1138" i="1"/>
  <c r="I1081" i="1"/>
  <c r="L1081" i="1" s="1"/>
  <c r="I1022" i="1"/>
  <c r="L1022" i="1" s="1"/>
  <c r="I910" i="1"/>
  <c r="L910" i="1" s="1"/>
  <c r="I705" i="1"/>
  <c r="L705" i="1" s="1"/>
  <c r="I32" i="1"/>
  <c r="L32" i="1" s="1"/>
  <c r="I468" i="1"/>
  <c r="L468" i="1" s="1"/>
  <c r="I1025" i="1"/>
  <c r="L1025" i="1" s="1"/>
  <c r="I1083" i="1"/>
  <c r="L1083" i="1" s="1"/>
  <c r="I953" i="1"/>
  <c r="L953" i="1" s="1"/>
  <c r="I433" i="1"/>
  <c r="L433" i="1" s="1"/>
  <c r="J526" i="1"/>
  <c r="J531" i="1"/>
  <c r="I1293" i="1"/>
  <c r="L1293" i="1" s="1"/>
  <c r="I1267" i="1"/>
  <c r="L1267" i="1" s="1"/>
  <c r="I982" i="1"/>
  <c r="L982" i="1" s="1"/>
  <c r="I868" i="1"/>
  <c r="L868" i="1" s="1"/>
  <c r="I757" i="1"/>
  <c r="L757" i="1" s="1"/>
  <c r="I511" i="1"/>
  <c r="L511" i="1" s="1"/>
  <c r="J257" i="1"/>
  <c r="I709" i="1"/>
  <c r="L709" i="1" s="1"/>
  <c r="I1061" i="1"/>
  <c r="L1061" i="1" s="1"/>
  <c r="I919" i="1"/>
  <c r="L919" i="1" s="1"/>
  <c r="I1334" i="1"/>
  <c r="L1334" i="1" s="1"/>
  <c r="I1087" i="1"/>
  <c r="L1087" i="1" s="1"/>
  <c r="I1056" i="1"/>
  <c r="L1056" i="1" s="1"/>
  <c r="I1019" i="1"/>
  <c r="L1019" i="1" s="1"/>
  <c r="I663" i="1"/>
  <c r="L663" i="1" s="1"/>
  <c r="I333" i="1"/>
  <c r="L333" i="1" s="1"/>
  <c r="I397" i="1"/>
  <c r="L397" i="1" s="1"/>
  <c r="I98" i="1"/>
  <c r="L98" i="1" s="1"/>
  <c r="I55" i="1"/>
  <c r="L55" i="1" s="1"/>
  <c r="I960" i="1"/>
  <c r="L960" i="1" s="1"/>
  <c r="I871" i="1"/>
  <c r="L871" i="1" s="1"/>
  <c r="I475" i="1"/>
  <c r="L475" i="1" s="1"/>
  <c r="I1270" i="1"/>
  <c r="L1270" i="1" s="1"/>
  <c r="I604" i="1"/>
  <c r="L604" i="1" s="1"/>
  <c r="I476" i="1"/>
  <c r="L476" i="1" s="1"/>
  <c r="I976" i="1"/>
  <c r="L976" i="1" s="1"/>
  <c r="J565" i="1"/>
  <c r="I1269" i="1"/>
  <c r="L1269" i="1" s="1"/>
  <c r="I1060" i="1"/>
  <c r="L1060" i="1" s="1"/>
  <c r="I942" i="1"/>
  <c r="L942" i="1" s="1"/>
  <c r="I305" i="1"/>
  <c r="L305" i="1" s="1"/>
  <c r="I740" i="1"/>
  <c r="L740" i="1" s="1"/>
  <c r="I606" i="1"/>
  <c r="L606" i="1" s="1"/>
  <c r="I696" i="1"/>
  <c r="L696" i="1" s="1"/>
  <c r="I520" i="1"/>
  <c r="L520" i="1" s="1"/>
  <c r="I1302" i="1"/>
  <c r="L1302" i="1" s="1"/>
  <c r="I984" i="1"/>
  <c r="L984" i="1" s="1"/>
  <c r="I737" i="1"/>
  <c r="L737" i="1" s="1"/>
  <c r="I81" i="1"/>
  <c r="L81" i="1" s="1"/>
  <c r="I1343" i="1"/>
  <c r="L1343" i="1" s="1"/>
  <c r="I875" i="1"/>
  <c r="L875" i="1" s="1"/>
  <c r="I1355" i="1"/>
  <c r="L1355" i="1" s="1"/>
  <c r="I1234" i="1"/>
  <c r="L1234" i="1" s="1"/>
  <c r="I53" i="1"/>
  <c r="L53" i="1" s="1"/>
  <c r="I1073" i="1"/>
  <c r="L1073" i="1" s="1"/>
  <c r="I893" i="1"/>
  <c r="L893" i="1" s="1"/>
  <c r="I603" i="1"/>
  <c r="L603" i="1" s="1"/>
  <c r="I471" i="1"/>
  <c r="L471" i="1" s="1"/>
  <c r="I474" i="1"/>
  <c r="L474" i="1" s="1"/>
  <c r="I334" i="1"/>
  <c r="L334" i="1" s="1"/>
  <c r="I1338" i="1"/>
  <c r="L1338" i="1" s="1"/>
  <c r="J1291" i="1"/>
  <c r="I341" i="1"/>
  <c r="L341" i="1" s="1"/>
  <c r="I753" i="1"/>
  <c r="L753" i="1" s="1"/>
  <c r="I659" i="1"/>
  <c r="L659" i="1" s="1"/>
  <c r="I996" i="1"/>
  <c r="L996" i="1" s="1"/>
  <c r="J956" i="1"/>
  <c r="I891" i="1"/>
  <c r="L891" i="1" s="1"/>
  <c r="I386" i="1"/>
  <c r="L386" i="1" s="1"/>
  <c r="I249" i="1"/>
  <c r="L249" i="1" s="1"/>
  <c r="I265" i="1"/>
  <c r="L265" i="1" s="1"/>
  <c r="I244" i="1"/>
  <c r="L244" i="1" s="1"/>
  <c r="I1242" i="1"/>
  <c r="L1242" i="1" s="1"/>
  <c r="I958" i="1"/>
  <c r="L958" i="1" s="1"/>
  <c r="J29" i="1"/>
  <c r="I220" i="1"/>
  <c r="L220" i="1" s="1"/>
  <c r="I576" i="1"/>
  <c r="L576" i="1" s="1"/>
  <c r="J387" i="1"/>
  <c r="I940" i="1"/>
  <c r="L940" i="1" s="1"/>
  <c r="I1031" i="1"/>
  <c r="L1031" i="1" s="1"/>
  <c r="I842" i="1"/>
  <c r="L842" i="1" s="1"/>
  <c r="I585" i="1"/>
  <c r="L585" i="1" s="1"/>
  <c r="J422" i="1"/>
  <c r="I1109" i="1"/>
  <c r="L1109" i="1" s="1"/>
  <c r="I1222" i="1"/>
  <c r="L1222" i="1" s="1"/>
  <c r="I1344" i="1"/>
  <c r="L1344" i="1" s="1"/>
  <c r="I1229" i="1"/>
  <c r="L1229" i="1" s="1"/>
  <c r="I1026" i="1"/>
  <c r="L1026" i="1" s="1"/>
  <c r="I876" i="1"/>
  <c r="L876" i="1" s="1"/>
  <c r="I741" i="1"/>
  <c r="L741" i="1" s="1"/>
  <c r="I702" i="1"/>
  <c r="L702" i="1" s="1"/>
  <c r="I959" i="1"/>
  <c r="L959" i="1" s="1"/>
  <c r="I632" i="1"/>
  <c r="L632" i="1" s="1"/>
  <c r="I472" i="1"/>
  <c r="L472" i="1" s="1"/>
  <c r="I401" i="1"/>
  <c r="L401" i="1" s="1"/>
  <c r="J729" i="1"/>
  <c r="I1354" i="1"/>
  <c r="L1354" i="1" s="1"/>
  <c r="I1342" i="1"/>
  <c r="L1342" i="1" s="1"/>
  <c r="I1227" i="1"/>
  <c r="L1227" i="1" s="1"/>
  <c r="I1024" i="1"/>
  <c r="L1024" i="1" s="1"/>
  <c r="I486" i="1"/>
  <c r="L486" i="1" s="1"/>
  <c r="I892" i="1"/>
  <c r="L892" i="1" s="1"/>
  <c r="I568" i="1"/>
  <c r="L568" i="1" s="1"/>
  <c r="I454" i="1"/>
  <c r="L454" i="1" s="1"/>
  <c r="J834" i="1"/>
  <c r="I1170" i="1"/>
  <c r="L1170" i="1" s="1"/>
  <c r="J1209" i="1"/>
  <c r="I1078" i="1"/>
  <c r="L1078" i="1" s="1"/>
  <c r="I905" i="1"/>
  <c r="L905" i="1" s="1"/>
  <c r="I473" i="1"/>
  <c r="L473" i="1" s="1"/>
  <c r="I366" i="1"/>
  <c r="L366" i="1" s="1"/>
  <c r="I431" i="1"/>
  <c r="L431" i="1" s="1"/>
  <c r="J72" i="1"/>
  <c r="I543" i="1"/>
  <c r="L543" i="1" s="1"/>
  <c r="I457" i="1"/>
  <c r="L457" i="1" s="1"/>
  <c r="I802" i="1"/>
  <c r="L802" i="1" s="1"/>
  <c r="I625" i="1"/>
  <c r="L625" i="1" s="1"/>
  <c r="I1466" i="1"/>
  <c r="L1466" i="1" s="1"/>
  <c r="I1233" i="1"/>
  <c r="L1233" i="1" s="1"/>
  <c r="I1045" i="1"/>
  <c r="L1045" i="1" s="1"/>
  <c r="I921" i="1"/>
  <c r="L921" i="1" s="1"/>
  <c r="I70" i="1"/>
  <c r="L70" i="1" s="1"/>
  <c r="J176" i="1"/>
  <c r="I579" i="1"/>
  <c r="L579" i="1" s="1"/>
  <c r="I428" i="1"/>
  <c r="L428" i="1" s="1"/>
  <c r="I239" i="1"/>
  <c r="L239" i="1" s="1"/>
  <c r="I1171" i="1"/>
  <c r="L1171" i="1" s="1"/>
  <c r="I323" i="1"/>
  <c r="L323" i="1" s="1"/>
  <c r="I395" i="1"/>
  <c r="L395" i="1" s="1"/>
  <c r="J250" i="1"/>
  <c r="I849" i="1"/>
  <c r="L849" i="1" s="1"/>
  <c r="I1283" i="1"/>
  <c r="L1283" i="1" s="1"/>
  <c r="I605" i="1"/>
  <c r="L605" i="1" s="1"/>
  <c r="I545" i="1"/>
  <c r="L545" i="1" s="1"/>
  <c r="I331" i="1"/>
  <c r="L331" i="1" s="1"/>
  <c r="I707" i="1"/>
  <c r="L707" i="1" s="1"/>
  <c r="I1228" i="1"/>
  <c r="L1228" i="1" s="1"/>
  <c r="I369" i="1"/>
  <c r="L369" i="1" s="1"/>
  <c r="J369" i="1"/>
  <c r="I507" i="1"/>
  <c r="L507" i="1" s="1"/>
  <c r="J507" i="1"/>
  <c r="I1068" i="1"/>
  <c r="L1068" i="1" s="1"/>
  <c r="J1068" i="1"/>
  <c r="I935" i="1"/>
  <c r="L935" i="1" s="1"/>
  <c r="J935" i="1"/>
  <c r="I637" i="1"/>
  <c r="L637" i="1" s="1"/>
  <c r="J637" i="1"/>
  <c r="I367" i="1"/>
  <c r="L367" i="1" s="1"/>
  <c r="J367" i="1"/>
  <c r="I375" i="1"/>
  <c r="L375" i="1" s="1"/>
  <c r="I924" i="1"/>
  <c r="L924" i="1" s="1"/>
  <c r="I1280" i="1"/>
  <c r="L1280" i="1" s="1"/>
  <c r="J1280" i="1"/>
  <c r="I1002" i="1"/>
  <c r="L1002" i="1" s="1"/>
  <c r="J1002" i="1"/>
  <c r="I756" i="1"/>
  <c r="L756" i="1" s="1"/>
  <c r="J756" i="1"/>
  <c r="I512" i="1"/>
  <c r="L512" i="1" s="1"/>
  <c r="J512" i="1"/>
  <c r="I664" i="1"/>
  <c r="L664" i="1" s="1"/>
  <c r="J664" i="1"/>
  <c r="I1208" i="1"/>
  <c r="L1208" i="1" s="1"/>
  <c r="J764" i="1"/>
  <c r="I1295" i="1"/>
  <c r="L1295" i="1" s="1"/>
  <c r="I1300" i="1"/>
  <c r="L1300" i="1" s="1"/>
  <c r="I1051" i="1"/>
  <c r="L1051" i="1" s="1"/>
  <c r="J804" i="1"/>
  <c r="I662" i="1"/>
  <c r="L662" i="1" s="1"/>
  <c r="J267" i="1"/>
  <c r="I205" i="1"/>
  <c r="L205" i="1" s="1"/>
  <c r="I204" i="1"/>
  <c r="L204" i="1" s="1"/>
  <c r="I726" i="1"/>
  <c r="L726" i="1" s="1"/>
  <c r="I293" i="1"/>
  <c r="L293" i="1" s="1"/>
  <c r="I1356" i="1"/>
  <c r="L1356" i="1" s="1"/>
  <c r="I1273" i="1"/>
  <c r="L1273" i="1" s="1"/>
  <c r="I1235" i="1"/>
  <c r="L1235" i="1" s="1"/>
  <c r="I1065" i="1"/>
  <c r="L1065" i="1" s="1"/>
  <c r="I1043" i="1"/>
  <c r="L1043" i="1" s="1"/>
  <c r="I998" i="1"/>
  <c r="L998" i="1" s="1"/>
  <c r="I638" i="1"/>
  <c r="L638" i="1" s="1"/>
  <c r="I183" i="1"/>
  <c r="L183" i="1" s="1"/>
  <c r="J48" i="1"/>
  <c r="I672" i="1"/>
  <c r="L672" i="1" s="1"/>
  <c r="I631" i="1"/>
  <c r="L631" i="1" s="1"/>
  <c r="I445" i="1"/>
  <c r="L445" i="1" s="1"/>
  <c r="I636" i="1"/>
  <c r="L636" i="1" s="1"/>
  <c r="I506" i="1"/>
  <c r="L506" i="1" s="1"/>
  <c r="I115" i="1"/>
  <c r="L115" i="1" s="1"/>
  <c r="I270" i="1"/>
  <c r="L270" i="1" s="1"/>
  <c r="I167" i="1"/>
  <c r="L167" i="1" s="1"/>
  <c r="I1335" i="1"/>
  <c r="L1335" i="1" s="1"/>
  <c r="I1023" i="1"/>
  <c r="L1023" i="1" s="1"/>
  <c r="I873" i="1"/>
  <c r="L873" i="1" s="1"/>
  <c r="I1080" i="1"/>
  <c r="L1080" i="1" s="1"/>
  <c r="I938" i="1"/>
  <c r="L938" i="1" s="1"/>
  <c r="I514" i="1"/>
  <c r="L514" i="1" s="1"/>
  <c r="I1232" i="1"/>
  <c r="L1232" i="1" s="1"/>
  <c r="J1232" i="1"/>
  <c r="I974" i="1"/>
  <c r="L974" i="1" s="1"/>
  <c r="J974" i="1"/>
  <c r="I1336" i="1"/>
  <c r="L1336" i="1" s="1"/>
  <c r="I22" i="1"/>
  <c r="L22" i="1" s="1"/>
  <c r="I57" i="1"/>
  <c r="L57" i="1" s="1"/>
  <c r="I788" i="1"/>
  <c r="L788" i="1" s="1"/>
  <c r="I328" i="1"/>
  <c r="L328" i="1" s="1"/>
  <c r="I655" i="1"/>
  <c r="L655" i="1" s="1"/>
  <c r="J818" i="1"/>
  <c r="I1264" i="1"/>
  <c r="L1264" i="1" s="1"/>
  <c r="I44" i="1"/>
  <c r="L44" i="1" s="1"/>
  <c r="I95" i="1"/>
  <c r="L95" i="1" s="1"/>
  <c r="I980" i="1"/>
  <c r="L980" i="1" s="1"/>
  <c r="I874" i="1"/>
  <c r="L874" i="1" s="1"/>
  <c r="I782" i="1"/>
  <c r="L782" i="1" s="1"/>
  <c r="I363" i="1"/>
  <c r="L363" i="1" s="1"/>
  <c r="I335" i="1"/>
  <c r="L335" i="1" s="1"/>
  <c r="I243" i="1"/>
  <c r="L243" i="1" s="1"/>
  <c r="I1064" i="1"/>
  <c r="L1064" i="1" s="1"/>
  <c r="I922" i="1"/>
  <c r="L922" i="1" s="1"/>
  <c r="I639" i="1"/>
  <c r="L639" i="1" s="1"/>
  <c r="J639" i="1"/>
  <c r="I364" i="1"/>
  <c r="L364" i="1" s="1"/>
  <c r="J364" i="1"/>
  <c r="I1351" i="1"/>
  <c r="L1351" i="1" s="1"/>
  <c r="J1351" i="1"/>
  <c r="I1039" i="1"/>
  <c r="L1039" i="1" s="1"/>
  <c r="J1039" i="1"/>
  <c r="I889" i="1"/>
  <c r="L889" i="1" s="1"/>
  <c r="J889" i="1"/>
  <c r="I510" i="1"/>
  <c r="L510" i="1" s="1"/>
  <c r="J510" i="1"/>
  <c r="K1082" i="1"/>
  <c r="I1082" i="1"/>
  <c r="L1082" i="1" s="1"/>
  <c r="K857" i="1"/>
  <c r="I857" i="1"/>
  <c r="L857" i="1" s="1"/>
  <c r="I1305" i="1"/>
  <c r="L1305" i="1" s="1"/>
  <c r="J1305" i="1"/>
  <c r="I1084" i="1"/>
  <c r="L1084" i="1" s="1"/>
  <c r="J1084" i="1"/>
  <c r="I951" i="1"/>
  <c r="L951" i="1" s="1"/>
  <c r="J951" i="1"/>
  <c r="I701" i="1"/>
  <c r="L701" i="1" s="1"/>
  <c r="J701" i="1"/>
  <c r="J216" i="1"/>
  <c r="I216" i="1"/>
  <c r="L216" i="1" s="1"/>
  <c r="K671" i="1"/>
  <c r="I671" i="1"/>
  <c r="L671" i="1" s="1"/>
  <c r="K546" i="1"/>
  <c r="I546" i="1"/>
  <c r="L546" i="1" s="1"/>
  <c r="K400" i="1"/>
  <c r="I400" i="1"/>
  <c r="L400" i="1" s="1"/>
  <c r="J106" i="1"/>
  <c r="I106" i="1"/>
  <c r="L106" i="1" s="1"/>
  <c r="I708" i="1"/>
  <c r="L708" i="1" s="1"/>
  <c r="J708" i="1"/>
  <c r="I574" i="1"/>
  <c r="L574" i="1" s="1"/>
  <c r="J574" i="1"/>
  <c r="I467" i="1"/>
  <c r="L467" i="1" s="1"/>
  <c r="J467" i="1"/>
  <c r="J71" i="1"/>
  <c r="I71" i="1"/>
  <c r="L71" i="1" s="1"/>
  <c r="J107" i="1"/>
  <c r="I665" i="1"/>
  <c r="L665" i="1" s="1"/>
  <c r="I513" i="1"/>
  <c r="L513" i="1" s="1"/>
  <c r="I394" i="1"/>
  <c r="L394" i="1" s="1"/>
  <c r="I240" i="1"/>
  <c r="L240" i="1" s="1"/>
  <c r="I297" i="1"/>
  <c r="L297" i="1" s="1"/>
  <c r="I151" i="1"/>
  <c r="L151" i="1" s="1"/>
  <c r="I79" i="1"/>
  <c r="L79" i="1" s="1"/>
  <c r="I56" i="1"/>
  <c r="L56" i="1" s="1"/>
  <c r="I30" i="1"/>
  <c r="L30" i="1" s="1"/>
  <c r="K1298" i="1"/>
  <c r="I1298" i="1"/>
  <c r="L1298" i="1" s="1"/>
  <c r="K1014" i="1"/>
  <c r="I1014" i="1"/>
  <c r="L1014" i="1" s="1"/>
  <c r="K669" i="1"/>
  <c r="I669" i="1"/>
  <c r="L669" i="1" s="1"/>
  <c r="K398" i="1"/>
  <c r="I398" i="1"/>
  <c r="L398" i="1" s="1"/>
  <c r="I1266" i="1"/>
  <c r="L1266" i="1" s="1"/>
  <c r="J1266" i="1"/>
  <c r="I1018" i="1"/>
  <c r="L1018" i="1" s="1"/>
  <c r="J1018" i="1"/>
  <c r="I981" i="1"/>
  <c r="L981" i="1" s="1"/>
  <c r="J981" i="1"/>
  <c r="I859" i="1"/>
  <c r="L859" i="1" s="1"/>
  <c r="J859" i="1"/>
  <c r="I430" i="1"/>
  <c r="L430" i="1" s="1"/>
  <c r="J430" i="1"/>
  <c r="J251" i="1"/>
  <c r="I251" i="1"/>
  <c r="L251" i="1" s="1"/>
  <c r="I706" i="1"/>
  <c r="L706" i="1" s="1"/>
  <c r="J706" i="1"/>
  <c r="I434" i="1"/>
  <c r="L434" i="1" s="1"/>
  <c r="J434" i="1"/>
  <c r="J54" i="1"/>
  <c r="I54" i="1"/>
  <c r="L54" i="1" s="1"/>
  <c r="K1361" i="1"/>
  <c r="I1361" i="1"/>
  <c r="L1361" i="1" s="1"/>
  <c r="K1237" i="1"/>
  <c r="I1237" i="1"/>
  <c r="L1237" i="1" s="1"/>
  <c r="K1044" i="1"/>
  <c r="I1044" i="1"/>
  <c r="L1044" i="1" s="1"/>
  <c r="K979" i="1"/>
  <c r="I979" i="1"/>
  <c r="L979" i="1" s="1"/>
  <c r="K903" i="1"/>
  <c r="I903" i="1"/>
  <c r="L903" i="1" s="1"/>
  <c r="K673" i="1"/>
  <c r="I673" i="1"/>
  <c r="L673" i="1" s="1"/>
  <c r="K549" i="1"/>
  <c r="I549" i="1"/>
  <c r="L549" i="1" s="1"/>
  <c r="K427" i="1"/>
  <c r="I427" i="1"/>
  <c r="L427" i="1" s="1"/>
  <c r="I1346" i="1"/>
  <c r="L1346" i="1" s="1"/>
  <c r="J1346" i="1"/>
  <c r="I1278" i="1"/>
  <c r="L1278" i="1" s="1"/>
  <c r="J1278" i="1"/>
  <c r="I1230" i="1"/>
  <c r="L1230" i="1" s="1"/>
  <c r="J1230" i="1"/>
  <c r="I1066" i="1"/>
  <c r="L1066" i="1" s="1"/>
  <c r="J1066" i="1"/>
  <c r="I1036" i="1"/>
  <c r="L1036" i="1" s="1"/>
  <c r="J1036" i="1"/>
  <c r="I999" i="1"/>
  <c r="L999" i="1" s="1"/>
  <c r="J999" i="1"/>
  <c r="I961" i="1"/>
  <c r="L961" i="1" s="1"/>
  <c r="J961" i="1"/>
  <c r="I925" i="1"/>
  <c r="L925" i="1" s="1"/>
  <c r="J925" i="1"/>
  <c r="I885" i="1"/>
  <c r="L885" i="1" s="1"/>
  <c r="J885" i="1"/>
  <c r="I754" i="1"/>
  <c r="L754" i="1" s="1"/>
  <c r="J754" i="1"/>
  <c r="I635" i="1"/>
  <c r="L635" i="1" s="1"/>
  <c r="J635" i="1"/>
  <c r="I505" i="1"/>
  <c r="L505" i="1" s="1"/>
  <c r="J505" i="1"/>
  <c r="I346" i="1"/>
  <c r="L346" i="1" s="1"/>
  <c r="J346" i="1"/>
  <c r="I279" i="1"/>
  <c r="L279" i="1" s="1"/>
  <c r="J279" i="1"/>
  <c r="I262" i="1"/>
  <c r="L262" i="1" s="1"/>
  <c r="J262" i="1"/>
  <c r="I166" i="1"/>
  <c r="L166" i="1" s="1"/>
  <c r="J166" i="1"/>
  <c r="I1313" i="1"/>
  <c r="L1313" i="1" s="1"/>
  <c r="J1313" i="1"/>
  <c r="I1268" i="1"/>
  <c r="L1268" i="1" s="1"/>
  <c r="J1268" i="1"/>
  <c r="I1104" i="1"/>
  <c r="L1104" i="1" s="1"/>
  <c r="J1104" i="1"/>
  <c r="I1059" i="1"/>
  <c r="L1059" i="1" s="1"/>
  <c r="J1059" i="1"/>
  <c r="I983" i="1"/>
  <c r="L983" i="1" s="1"/>
  <c r="J983" i="1"/>
  <c r="I954" i="1"/>
  <c r="L954" i="1" s="1"/>
  <c r="J954" i="1"/>
  <c r="I909" i="1"/>
  <c r="L909" i="1" s="1"/>
  <c r="J909" i="1"/>
  <c r="I870" i="1"/>
  <c r="L870" i="1" s="1"/>
  <c r="J870" i="1"/>
  <c r="I578" i="1"/>
  <c r="L578" i="1" s="1"/>
  <c r="J578" i="1"/>
  <c r="I175" i="1"/>
  <c r="L175" i="1" s="1"/>
  <c r="J175" i="1"/>
  <c r="J77" i="1"/>
  <c r="I77" i="1"/>
  <c r="L77" i="1" s="1"/>
  <c r="J28" i="1"/>
  <c r="I28" i="1"/>
  <c r="L28" i="1" s="1"/>
  <c r="I184" i="1"/>
  <c r="L184" i="1" s="1"/>
  <c r="I899" i="1"/>
  <c r="L899" i="1" s="1"/>
  <c r="I832" i="1"/>
  <c r="L832" i="1" s="1"/>
  <c r="J820" i="1"/>
  <c r="I735" i="1"/>
  <c r="L735" i="1" s="1"/>
  <c r="I626" i="1"/>
  <c r="L626" i="1" s="1"/>
  <c r="I496" i="1"/>
  <c r="L496" i="1" s="1"/>
  <c r="I456" i="1"/>
  <c r="L456" i="1" s="1"/>
  <c r="I85" i="1"/>
  <c r="L85" i="1" s="1"/>
  <c r="I187" i="1"/>
  <c r="L187" i="1" s="1"/>
  <c r="I815" i="1"/>
  <c r="L815" i="1" s="1"/>
  <c r="I695" i="1"/>
  <c r="L695" i="1" s="1"/>
  <c r="I350" i="1"/>
  <c r="L350" i="1" s="1"/>
  <c r="J1286" i="1"/>
  <c r="I1261" i="1"/>
  <c r="L1261" i="1" s="1"/>
  <c r="I850" i="1"/>
  <c r="L850" i="1" s="1"/>
  <c r="I727" i="1"/>
  <c r="L727" i="1" s="1"/>
  <c r="I592" i="1"/>
  <c r="L592" i="1" s="1"/>
  <c r="I572" i="1"/>
  <c r="L572" i="1" s="1"/>
  <c r="I426" i="1"/>
  <c r="L426" i="1" s="1"/>
  <c r="I245" i="1"/>
  <c r="L245" i="1" s="1"/>
  <c r="I591" i="1"/>
  <c r="L591" i="1" s="1"/>
  <c r="I314" i="1"/>
  <c r="L314" i="1" s="1"/>
  <c r="I1348" i="1"/>
  <c r="L1348" i="1" s="1"/>
  <c r="I1279" i="1"/>
  <c r="L1279" i="1" s="1"/>
  <c r="I1271" i="1"/>
  <c r="L1271" i="1" s="1"/>
  <c r="I1231" i="1"/>
  <c r="L1231" i="1" s="1"/>
  <c r="I1067" i="1"/>
  <c r="L1067" i="1" s="1"/>
  <c r="I1063" i="1"/>
  <c r="L1063" i="1" s="1"/>
  <c r="I1038" i="1"/>
  <c r="L1038" i="1" s="1"/>
  <c r="I1001" i="1"/>
  <c r="L1001" i="1" s="1"/>
  <c r="I971" i="1"/>
  <c r="L971" i="1" s="1"/>
  <c r="I926" i="1"/>
  <c r="L926" i="1" s="1"/>
  <c r="I888" i="1"/>
  <c r="L888" i="1" s="1"/>
  <c r="I755" i="1"/>
  <c r="L755" i="1" s="1"/>
  <c r="I670" i="1"/>
  <c r="L670" i="1" s="1"/>
  <c r="I399" i="1"/>
  <c r="L399" i="1" s="1"/>
  <c r="J270" i="1"/>
  <c r="I261" i="1"/>
  <c r="L261" i="1" s="1"/>
  <c r="I212" i="1"/>
  <c r="L212" i="1" s="1"/>
  <c r="I260" i="1"/>
  <c r="L260" i="1" s="1"/>
  <c r="I178" i="1"/>
  <c r="L178" i="1" s="1"/>
  <c r="I258" i="1"/>
  <c r="L258" i="1" s="1"/>
  <c r="K941" i="1"/>
  <c r="I941" i="1"/>
  <c r="L941" i="1" s="1"/>
  <c r="K544" i="1"/>
  <c r="I544" i="1"/>
  <c r="L544" i="1" s="1"/>
  <c r="I1046" i="1"/>
  <c r="L1046" i="1" s="1"/>
  <c r="J1046" i="1"/>
  <c r="I906" i="1"/>
  <c r="L906" i="1" s="1"/>
  <c r="J906" i="1"/>
  <c r="I551" i="1"/>
  <c r="L551" i="1" s="1"/>
  <c r="J551" i="1"/>
  <c r="J116" i="1"/>
  <c r="I116" i="1"/>
  <c r="L116" i="1" s="1"/>
  <c r="I703" i="1"/>
  <c r="L703" i="1" s="1"/>
  <c r="J703" i="1"/>
  <c r="I599" i="1"/>
  <c r="L599" i="1" s="1"/>
  <c r="J599" i="1"/>
  <c r="I432" i="1"/>
  <c r="L432" i="1" s="1"/>
  <c r="J432" i="1"/>
  <c r="J90" i="1"/>
  <c r="I90" i="1"/>
  <c r="L90" i="1" s="1"/>
  <c r="J47" i="1"/>
  <c r="I47" i="1"/>
  <c r="L47" i="1" s="1"/>
  <c r="I521" i="1"/>
  <c r="L521" i="1" s="1"/>
  <c r="I310" i="1"/>
  <c r="L310" i="1" s="1"/>
  <c r="I75" i="1"/>
  <c r="L75" i="1" s="1"/>
  <c r="J226" i="1"/>
  <c r="J241" i="1"/>
  <c r="I111" i="1"/>
  <c r="L111" i="1" s="1"/>
  <c r="I550" i="1"/>
  <c r="L550" i="1" s="1"/>
  <c r="I573" i="1"/>
  <c r="L573" i="1" s="1"/>
  <c r="I153" i="1"/>
  <c r="L153" i="1" s="1"/>
  <c r="I114" i="1"/>
  <c r="L114" i="1" s="1"/>
  <c r="I73" i="1"/>
  <c r="L73" i="1" s="1"/>
  <c r="I50" i="1"/>
  <c r="L50" i="1" s="1"/>
  <c r="I14" i="1"/>
  <c r="L14" i="1" s="1"/>
  <c r="I1263" i="1"/>
  <c r="L1263" i="1" s="1"/>
  <c r="I534" i="1"/>
  <c r="L534" i="1" s="1"/>
  <c r="I419" i="1"/>
  <c r="L419" i="1" s="1"/>
  <c r="I97" i="1"/>
  <c r="L97" i="1" s="1"/>
  <c r="I215" i="1"/>
  <c r="L215" i="1" s="1"/>
  <c r="I206" i="1"/>
  <c r="L206" i="1" s="1"/>
  <c r="I620" i="1"/>
  <c r="L620" i="1" s="1"/>
  <c r="I881" i="1"/>
  <c r="L881" i="1" s="1"/>
  <c r="J816" i="1"/>
  <c r="J691" i="1"/>
  <c r="I504" i="1"/>
  <c r="L504" i="1" s="1"/>
  <c r="I389" i="1"/>
  <c r="L389" i="1" s="1"/>
  <c r="J247" i="1"/>
  <c r="I302" i="1"/>
  <c r="L302" i="1" s="1"/>
  <c r="I1347" i="1"/>
  <c r="L1347" i="1" s="1"/>
  <c r="J43" i="1"/>
  <c r="I1214" i="1"/>
  <c r="L1214" i="1" s="1"/>
  <c r="J989" i="1"/>
  <c r="J623" i="1"/>
  <c r="I490" i="1"/>
  <c r="L490" i="1" s="1"/>
  <c r="I1469" i="1"/>
  <c r="L1469" i="1" s="1"/>
  <c r="I1274" i="1"/>
  <c r="L1274" i="1" s="1"/>
  <c r="I840" i="1"/>
  <c r="L840" i="1" s="1"/>
  <c r="I466" i="1"/>
  <c r="L466" i="1" s="1"/>
  <c r="I264" i="1"/>
  <c r="L264" i="1" s="1"/>
  <c r="I421" i="1"/>
  <c r="L421" i="1" s="1"/>
  <c r="I844" i="1"/>
  <c r="L844" i="1" s="1"/>
  <c r="I1297" i="1"/>
  <c r="L1297" i="1" s="1"/>
  <c r="I1240" i="1"/>
  <c r="L1240" i="1" s="1"/>
  <c r="I646" i="1"/>
  <c r="L646" i="1" s="1"/>
  <c r="I319" i="1"/>
  <c r="L319" i="1" s="1"/>
  <c r="I217" i="1"/>
  <c r="L217" i="1" s="1"/>
  <c r="J830" i="1"/>
  <c r="I967" i="1"/>
  <c r="L967" i="1" s="1"/>
  <c r="J237" i="1"/>
  <c r="I228" i="1"/>
  <c r="L228" i="1" s="1"/>
  <c r="I689" i="1"/>
  <c r="L689" i="1" s="1"/>
  <c r="J13" i="1"/>
  <c r="I931" i="1"/>
  <c r="L931" i="1" s="1"/>
  <c r="I846" i="1"/>
  <c r="L846" i="1" s="1"/>
  <c r="I829" i="1"/>
  <c r="L829" i="1" s="1"/>
  <c r="I796" i="1"/>
  <c r="L796" i="1" s="1"/>
  <c r="I763" i="1"/>
  <c r="L763" i="1" s="1"/>
  <c r="I724" i="1"/>
  <c r="L724" i="1" s="1"/>
  <c r="I558" i="1"/>
  <c r="L558" i="1" s="1"/>
  <c r="J1262" i="1"/>
  <c r="I658" i="1"/>
  <c r="L658" i="1" s="1"/>
  <c r="I595" i="1"/>
  <c r="L595" i="1" s="1"/>
  <c r="I557" i="1"/>
  <c r="L557" i="1" s="1"/>
  <c r="I453" i="1"/>
  <c r="L453" i="1" s="1"/>
  <c r="I294" i="1"/>
  <c r="L294" i="1" s="1"/>
  <c r="J329" i="1"/>
  <c r="J864" i="1"/>
  <c r="I58" i="1"/>
  <c r="L58" i="1" s="1"/>
  <c r="I1470" i="1"/>
  <c r="L1470" i="1" s="1"/>
  <c r="I1281" i="1"/>
  <c r="L1281" i="1" s="1"/>
  <c r="I716" i="1"/>
  <c r="L716" i="1" s="1"/>
  <c r="I276" i="1"/>
  <c r="L276" i="1" s="1"/>
  <c r="I898" i="1"/>
  <c r="L898" i="1" s="1"/>
  <c r="I495" i="1"/>
  <c r="L495" i="1" s="1"/>
  <c r="I69" i="1"/>
  <c r="L69" i="1" s="1"/>
  <c r="I234" i="1"/>
  <c r="L234" i="1" s="1"/>
  <c r="J1376" i="1"/>
  <c r="I1285" i="1"/>
  <c r="L1285" i="1" s="1"/>
  <c r="I966" i="1"/>
  <c r="L966" i="1" s="1"/>
  <c r="I461" i="1"/>
  <c r="L461" i="1" s="1"/>
  <c r="J408" i="1"/>
  <c r="I1215" i="1"/>
  <c r="L1215" i="1" s="1"/>
  <c r="J1265" i="1"/>
  <c r="I855" i="1"/>
  <c r="L855" i="1" s="1"/>
  <c r="I688" i="1"/>
  <c r="L688" i="1" s="1"/>
  <c r="I354" i="1"/>
  <c r="L354" i="1" s="1"/>
  <c r="I225" i="1"/>
  <c r="L225" i="1" s="1"/>
  <c r="I482" i="1"/>
  <c r="L482" i="1" s="1"/>
  <c r="J1074" i="1"/>
  <c r="I814" i="1"/>
  <c r="L814" i="1" s="1"/>
  <c r="J540" i="1"/>
  <c r="I362" i="1"/>
  <c r="L362" i="1" s="1"/>
  <c r="I218" i="1"/>
  <c r="L218" i="1" s="1"/>
  <c r="J224" i="1"/>
  <c r="I224" i="1"/>
  <c r="L224" i="1" s="1"/>
  <c r="I45" i="1"/>
  <c r="L45" i="1" s="1"/>
  <c r="J214" i="1"/>
  <c r="I68" i="1"/>
  <c r="L68" i="1" s="1"/>
  <c r="I25" i="1"/>
  <c r="L25" i="1" s="1"/>
  <c r="I1198" i="1"/>
  <c r="L1198" i="1" s="1"/>
  <c r="I84" i="1"/>
  <c r="L84" i="1" s="1"/>
  <c r="J21" i="1"/>
  <c r="I801" i="1"/>
  <c r="L801" i="1" s="1"/>
  <c r="I746" i="1"/>
  <c r="L746" i="1" s="1"/>
  <c r="I612" i="1"/>
  <c r="L612" i="1" s="1"/>
  <c r="I285" i="1"/>
  <c r="L285" i="1" s="1"/>
  <c r="I854" i="1"/>
  <c r="L854" i="1" s="1"/>
  <c r="I20" i="1"/>
  <c r="L20" i="1" s="1"/>
  <c r="I49" i="1"/>
  <c r="L49" i="1" s="1"/>
  <c r="I1301" i="1"/>
  <c r="L1301" i="1" s="1"/>
  <c r="J1301" i="1"/>
  <c r="I1254" i="1"/>
  <c r="L1254" i="1" s="1"/>
  <c r="J1254" i="1"/>
  <c r="I1284" i="1"/>
  <c r="L1284" i="1" s="1"/>
  <c r="J1284" i="1"/>
  <c r="I1218" i="1"/>
  <c r="L1218" i="1" s="1"/>
  <c r="I1169" i="1"/>
  <c r="L1169" i="1" s="1"/>
  <c r="I731" i="1"/>
  <c r="L731" i="1" s="1"/>
  <c r="I837" i="1"/>
  <c r="L837" i="1" s="1"/>
  <c r="I828" i="1"/>
  <c r="L828" i="1" s="1"/>
  <c r="I459" i="1"/>
  <c r="L459" i="1" s="1"/>
  <c r="I498" i="1"/>
  <c r="L498" i="1" s="1"/>
  <c r="I687" i="1"/>
  <c r="L687" i="1" s="1"/>
  <c r="I1088" i="1"/>
  <c r="L1088" i="1" s="1"/>
  <c r="I853" i="1"/>
  <c r="L853" i="1" s="1"/>
  <c r="I809" i="1"/>
  <c r="L809" i="1" s="1"/>
  <c r="I792" i="1"/>
  <c r="L792" i="1" s="1"/>
  <c r="I680" i="1"/>
  <c r="L680" i="1" s="1"/>
  <c r="I630" i="1"/>
  <c r="L630" i="1" s="1"/>
  <c r="I537" i="1"/>
  <c r="L537" i="1" s="1"/>
  <c r="I500" i="1"/>
  <c r="L500" i="1" s="1"/>
  <c r="I393" i="1"/>
  <c r="L393" i="1" s="1"/>
  <c r="I357" i="1"/>
  <c r="L357" i="1" s="1"/>
  <c r="I242" i="1"/>
  <c r="L242" i="1" s="1"/>
  <c r="I947" i="1"/>
  <c r="L947" i="1" s="1"/>
  <c r="I539" i="1"/>
  <c r="L539" i="1" s="1"/>
  <c r="I311" i="1"/>
  <c r="L311" i="1" s="1"/>
  <c r="I679" i="1"/>
  <c r="L679" i="1" s="1"/>
  <c r="I569" i="1"/>
  <c r="L569" i="1" s="1"/>
  <c r="I441" i="1"/>
  <c r="L441" i="1" s="1"/>
  <c r="I407" i="1"/>
  <c r="L407" i="1" s="1"/>
  <c r="I320" i="1"/>
  <c r="L320" i="1" s="1"/>
  <c r="I810" i="1"/>
  <c r="L810" i="1" s="1"/>
  <c r="I390" i="1"/>
  <c r="L390" i="1" s="1"/>
  <c r="I1052" i="1"/>
  <c r="L1052" i="1" s="1"/>
  <c r="I645" i="1"/>
  <c r="L645" i="1" s="1"/>
  <c r="I462" i="1"/>
  <c r="L462" i="1" s="1"/>
  <c r="I284" i="1"/>
  <c r="L284" i="1" s="1"/>
  <c r="I841" i="1"/>
  <c r="L841" i="1" s="1"/>
  <c r="I823" i="1"/>
  <c r="L823" i="1" s="1"/>
  <c r="I789" i="1"/>
  <c r="L789" i="1" s="1"/>
  <c r="I732" i="1"/>
  <c r="L732" i="1" s="1"/>
  <c r="I275" i="1"/>
  <c r="L275" i="1" s="1"/>
  <c r="J838" i="1"/>
  <c r="I838" i="1"/>
  <c r="L838" i="1" s="1"/>
  <c r="J1032" i="1"/>
  <c r="I1032" i="1"/>
  <c r="L1032" i="1" s="1"/>
  <c r="J852" i="1"/>
  <c r="I852" i="1"/>
  <c r="L852" i="1" s="1"/>
  <c r="I598" i="1"/>
  <c r="L598" i="1" s="1"/>
  <c r="I501" i="1"/>
  <c r="L501" i="1" s="1"/>
  <c r="I358" i="1"/>
  <c r="L358" i="1" s="1"/>
  <c r="I806" i="1"/>
  <c r="L806" i="1" s="1"/>
  <c r="I535" i="1"/>
  <c r="L535" i="1" s="1"/>
  <c r="I355" i="1"/>
  <c r="L355" i="1" s="1"/>
  <c r="I739" i="1"/>
  <c r="L739" i="1" s="1"/>
  <c r="I717" i="1"/>
  <c r="L717" i="1" s="1"/>
  <c r="I248" i="1"/>
  <c r="L248" i="1" s="1"/>
  <c r="J915" i="1"/>
  <c r="I915" i="1"/>
  <c r="L915" i="1" s="1"/>
  <c r="I699" i="1"/>
  <c r="L699" i="1" s="1"/>
  <c r="I566" i="1"/>
  <c r="L566" i="1" s="1"/>
  <c r="I246" i="1"/>
  <c r="L246" i="1" s="1"/>
  <c r="I795" i="1"/>
  <c r="L795" i="1" s="1"/>
  <c r="I627" i="1"/>
  <c r="L627" i="1" s="1"/>
  <c r="I594" i="1"/>
  <c r="L594" i="1" s="1"/>
  <c r="I460" i="1"/>
  <c r="L460" i="1" s="1"/>
  <c r="I423" i="1"/>
  <c r="L423" i="1" s="1"/>
  <c r="I227" i="1"/>
  <c r="L227" i="1" s="1"/>
  <c r="I219" i="1"/>
  <c r="L219" i="1" s="1"/>
  <c r="I190" i="1"/>
  <c r="L190" i="1" s="1"/>
  <c r="I223" i="1"/>
  <c r="L223" i="1" s="1"/>
  <c r="I186" i="1"/>
  <c r="L186" i="1" s="1"/>
  <c r="J17" i="1"/>
  <c r="I18" i="1"/>
  <c r="L18" i="1" s="1"/>
  <c r="J23" i="1"/>
  <c r="J11" i="1"/>
  <c r="J15" i="1"/>
  <c r="J19" i="1"/>
  <c r="I16" i="1"/>
  <c r="L16" i="1" s="1"/>
  <c r="I12" i="1"/>
  <c r="L12" i="1" s="1"/>
  <c r="I65" i="1" l="1"/>
  <c r="L65" i="1" s="1"/>
  <c r="I170" i="1"/>
  <c r="L170" i="1" s="1"/>
  <c r="J1397" i="1"/>
  <c r="I1386" i="1"/>
  <c r="L1386" i="1" s="1"/>
  <c r="I1384" i="1"/>
  <c r="L1384" i="1" s="1"/>
  <c r="I66" i="1"/>
  <c r="L66" i="1" s="1"/>
  <c r="I1451" i="1"/>
  <c r="L1451" i="1" s="1"/>
  <c r="M1450" i="1" s="1"/>
  <c r="D68" i="17" s="1"/>
  <c r="AC34" i="17" s="1"/>
  <c r="AB34" i="17" s="1"/>
  <c r="T34" i="17" s="1"/>
  <c r="I133" i="1"/>
  <c r="L133" i="1" s="1"/>
  <c r="I189" i="1"/>
  <c r="L189" i="1" s="1"/>
  <c r="I1399" i="1"/>
  <c r="L1399" i="1" s="1"/>
  <c r="I109" i="1"/>
  <c r="L109" i="1" s="1"/>
  <c r="I1381" i="1"/>
  <c r="L1381" i="1" s="1"/>
  <c r="I1195" i="1"/>
  <c r="L1195" i="1" s="1"/>
  <c r="I1418" i="1"/>
  <c r="L1418" i="1" s="1"/>
  <c r="I35" i="1"/>
  <c r="L35" i="1" s="1"/>
  <c r="I322" i="1"/>
  <c r="L322" i="1" s="1"/>
  <c r="I1425" i="1"/>
  <c r="L1425" i="1" s="1"/>
  <c r="I60" i="1"/>
  <c r="L60" i="1" s="1"/>
  <c r="I774" i="1"/>
  <c r="L774" i="1" s="1"/>
  <c r="I1426" i="1"/>
  <c r="L1426" i="1" s="1"/>
  <c r="I1404" i="1"/>
  <c r="L1404" i="1" s="1"/>
  <c r="I1392" i="1"/>
  <c r="L1392" i="1" s="1"/>
  <c r="J1382" i="1"/>
  <c r="I1248" i="1"/>
  <c r="L1248" i="1" s="1"/>
  <c r="I1191" i="1"/>
  <c r="L1191" i="1" s="1"/>
  <c r="I1182" i="1"/>
  <c r="L1182" i="1" s="1"/>
  <c r="K772" i="1"/>
  <c r="I1447" i="1"/>
  <c r="L1447" i="1" s="1"/>
  <c r="I1238" i="1"/>
  <c r="L1238" i="1" s="1"/>
  <c r="I1100" i="1"/>
  <c r="L1100" i="1" s="1"/>
  <c r="I1369" i="1"/>
  <c r="L1369" i="1" s="1"/>
  <c r="I1317" i="1"/>
  <c r="L1317" i="1" s="1"/>
  <c r="J1371" i="1"/>
  <c r="I1448" i="1"/>
  <c r="L1448" i="1" s="1"/>
  <c r="I1204" i="1"/>
  <c r="L1204" i="1" s="1"/>
  <c r="I1093" i="1"/>
  <c r="L1093" i="1" s="1"/>
  <c r="I1316" i="1"/>
  <c r="L1316" i="1" s="1"/>
  <c r="I532" i="1"/>
  <c r="L532" i="1" s="1"/>
  <c r="I1414" i="1"/>
  <c r="L1414" i="1" s="1"/>
  <c r="I1423" i="1"/>
  <c r="L1423" i="1" s="1"/>
  <c r="I1239" i="1"/>
  <c r="L1239" i="1" s="1"/>
  <c r="I771" i="1"/>
  <c r="L771" i="1" s="1"/>
  <c r="I1409" i="1"/>
  <c r="L1409" i="1" s="1"/>
  <c r="K144" i="1"/>
  <c r="I1400" i="1"/>
  <c r="L1400" i="1" s="1"/>
  <c r="I165" i="1"/>
  <c r="L165" i="1" s="1"/>
  <c r="I773" i="1"/>
  <c r="L773" i="1" s="1"/>
  <c r="I1420" i="1"/>
  <c r="L1420" i="1" s="1"/>
  <c r="I1318" i="1"/>
  <c r="L1318" i="1" s="1"/>
  <c r="I769" i="1"/>
  <c r="L769" i="1" s="1"/>
  <c r="I1388" i="1"/>
  <c r="L1388" i="1" s="1"/>
  <c r="I39" i="1"/>
  <c r="L39" i="1" s="1"/>
  <c r="I1220" i="1"/>
  <c r="L1220" i="1" s="1"/>
  <c r="I1203" i="1"/>
  <c r="L1203" i="1" s="1"/>
  <c r="I1383" i="1"/>
  <c r="L1383" i="1" s="1"/>
  <c r="I110" i="1"/>
  <c r="L110" i="1" s="1"/>
  <c r="I1206" i="1"/>
  <c r="L1206" i="1" s="1"/>
  <c r="I88" i="1"/>
  <c r="L88" i="1" s="1"/>
  <c r="I1246" i="1"/>
  <c r="L1246" i="1" s="1"/>
  <c r="I1219" i="1"/>
  <c r="L1219" i="1" s="1"/>
  <c r="I168" i="1"/>
  <c r="L168" i="1" s="1"/>
  <c r="I1401" i="1"/>
  <c r="L1401" i="1" s="1"/>
  <c r="I1115" i="1"/>
  <c r="L1115" i="1" s="1"/>
  <c r="I1358" i="1"/>
  <c r="L1358" i="1" s="1"/>
  <c r="I1094" i="1"/>
  <c r="L1094" i="1" s="1"/>
  <c r="I67" i="1"/>
  <c r="L67" i="1" s="1"/>
  <c r="I222" i="1"/>
  <c r="L222" i="1" s="1"/>
  <c r="D64" i="17" s="1"/>
  <c r="I64" i="1"/>
  <c r="L64" i="1" s="1"/>
  <c r="I1366" i="1"/>
  <c r="L1366" i="1" s="1"/>
  <c r="J124" i="1"/>
  <c r="I770" i="1"/>
  <c r="L770" i="1" s="1"/>
  <c r="I776" i="1"/>
  <c r="L776" i="1" s="1"/>
  <c r="I1406" i="1"/>
  <c r="L1406" i="1" s="1"/>
  <c r="I1446" i="1"/>
  <c r="L1446" i="1" s="1"/>
  <c r="I1441" i="1"/>
  <c r="L1441" i="1" s="1"/>
  <c r="I1249" i="1"/>
  <c r="L1249" i="1" s="1"/>
  <c r="I1393" i="1"/>
  <c r="L1393" i="1" s="1"/>
  <c r="K1195" i="1"/>
  <c r="K133" i="1"/>
  <c r="I1101" i="1"/>
  <c r="L1101" i="1" s="1"/>
  <c r="I1194" i="1"/>
  <c r="L1194" i="1" s="1"/>
  <c r="I1417" i="1"/>
  <c r="L1417" i="1" s="1"/>
  <c r="I1223" i="1"/>
  <c r="L1223" i="1" s="1"/>
  <c r="I1443" i="1"/>
  <c r="L1443" i="1" s="1"/>
  <c r="I1407" i="1"/>
  <c r="L1407" i="1" s="1"/>
  <c r="I1416" i="1"/>
  <c r="L1416" i="1" s="1"/>
  <c r="I1372" i="1"/>
  <c r="L1372" i="1" s="1"/>
  <c r="I253" i="1"/>
  <c r="L253" i="1" s="1"/>
  <c r="K1418" i="1"/>
  <c r="I1096" i="1"/>
  <c r="L1096" i="1" s="1"/>
  <c r="I1303" i="1"/>
  <c r="L1303" i="1" s="1"/>
  <c r="I1245" i="1"/>
  <c r="L1245" i="1" s="1"/>
  <c r="I1412" i="1"/>
  <c r="L1412" i="1" s="1"/>
  <c r="I1445" i="1"/>
  <c r="L1445" i="1" s="1"/>
  <c r="I1391" i="1"/>
  <c r="L1391" i="1" s="1"/>
  <c r="I1380" i="1"/>
  <c r="L1380" i="1" s="1"/>
  <c r="I37" i="1"/>
  <c r="L37" i="1" s="1"/>
  <c r="K322" i="1"/>
  <c r="I1435" i="1"/>
  <c r="L1435" i="1" s="1"/>
  <c r="I1258" i="1"/>
  <c r="L1258" i="1" s="1"/>
  <c r="I1436" i="1"/>
  <c r="L1436" i="1" s="1"/>
  <c r="I161" i="1"/>
  <c r="L161" i="1" s="1"/>
  <c r="I768" i="1"/>
  <c r="L768" i="1" s="1"/>
  <c r="I352" i="1"/>
  <c r="L352" i="1" s="1"/>
  <c r="I1091" i="1"/>
  <c r="L1091" i="1" s="1"/>
  <c r="I1390" i="1"/>
  <c r="L1390" i="1" s="1"/>
  <c r="I192" i="1"/>
  <c r="L192" i="1" s="1"/>
  <c r="I1190" i="1"/>
  <c r="L1190" i="1" s="1"/>
  <c r="I1411" i="1"/>
  <c r="L1411" i="1" s="1"/>
  <c r="I40" i="1"/>
  <c r="L40" i="1" s="1"/>
  <c r="I1398" i="1"/>
  <c r="L1398" i="1" s="1"/>
  <c r="I1408" i="1"/>
  <c r="L1408" i="1" s="1"/>
  <c r="I1221" i="1"/>
  <c r="L1221" i="1" s="1"/>
  <c r="I775" i="1"/>
  <c r="L775" i="1" s="1"/>
  <c r="I1403" i="1"/>
  <c r="L1403" i="1" s="1"/>
  <c r="M42" i="1"/>
  <c r="D51" i="17" s="1"/>
  <c r="AC14" i="17" s="1"/>
  <c r="M1468" i="1"/>
  <c r="M94" i="1"/>
  <c r="D55" i="17" s="1"/>
  <c r="AC18" i="17" s="1"/>
  <c r="I1310" i="1"/>
  <c r="L1310" i="1" s="1"/>
  <c r="I145" i="1"/>
  <c r="L145" i="1" s="1"/>
  <c r="I1387" i="1"/>
  <c r="L1387" i="1" s="1"/>
  <c r="J1422" i="1"/>
  <c r="I783" i="1"/>
  <c r="L783" i="1" s="1"/>
  <c r="I778" i="1"/>
  <c r="L778" i="1" s="1"/>
  <c r="I296" i="1"/>
  <c r="L296" i="1" s="1"/>
  <c r="I1370" i="1"/>
  <c r="L1370" i="1" s="1"/>
  <c r="I287" i="1"/>
  <c r="L287" i="1" s="1"/>
  <c r="J1385" i="1"/>
  <c r="I269" i="1"/>
  <c r="L269" i="1" s="1"/>
  <c r="I1098" i="1"/>
  <c r="L1098" i="1" s="1"/>
  <c r="I313" i="1"/>
  <c r="L313" i="1" s="1"/>
  <c r="I304" i="1"/>
  <c r="L304" i="1" s="1"/>
  <c r="I278" i="1"/>
  <c r="L278" i="1" s="1"/>
  <c r="I1110" i="1"/>
  <c r="L1110" i="1" s="1"/>
  <c r="I1379" i="1"/>
  <c r="L1379" i="1" s="1"/>
  <c r="I1394" i="1"/>
  <c r="L1394" i="1" s="1"/>
  <c r="I127" i="1"/>
  <c r="L127" i="1" s="1"/>
  <c r="I36" i="1"/>
  <c r="L36" i="1" s="1"/>
  <c r="I112" i="1"/>
  <c r="L112" i="1" s="1"/>
  <c r="I164" i="1"/>
  <c r="L164" i="1" s="1"/>
  <c r="J164" i="1"/>
  <c r="I1247" i="1"/>
  <c r="L1247" i="1" s="1"/>
  <c r="J1247" i="1"/>
  <c r="J499" i="1"/>
  <c r="I499" i="1"/>
  <c r="L499" i="1" s="1"/>
  <c r="J440" i="1"/>
  <c r="I440" i="1"/>
  <c r="L440" i="1" s="1"/>
  <c r="J720" i="1"/>
  <c r="I720" i="1"/>
  <c r="L720" i="1" s="1"/>
  <c r="I444" i="1"/>
  <c r="L444" i="1" s="1"/>
  <c r="J444" i="1"/>
  <c r="K1119" i="1"/>
  <c r="I1119" i="1"/>
  <c r="L1119" i="1" s="1"/>
  <c r="I89" i="1"/>
  <c r="L89" i="1" s="1"/>
  <c r="J89" i="1"/>
  <c r="K1126" i="1"/>
  <c r="I1126" i="1"/>
  <c r="L1126" i="1" s="1"/>
  <c r="K1143" i="1"/>
  <c r="I1143" i="1"/>
  <c r="L1143" i="1" s="1"/>
  <c r="K869" i="1"/>
  <c r="I869" i="1"/>
  <c r="L869" i="1" s="1"/>
  <c r="K571" i="1"/>
  <c r="I571" i="1"/>
  <c r="L571" i="1" s="1"/>
  <c r="K698" i="1"/>
  <c r="I698" i="1"/>
  <c r="L698" i="1" s="1"/>
  <c r="K936" i="1"/>
  <c r="I936" i="1"/>
  <c r="L936" i="1" s="1"/>
  <c r="K1175" i="1"/>
  <c r="I1175" i="1"/>
  <c r="L1175" i="1" s="1"/>
  <c r="K449" i="1"/>
  <c r="I449" i="1"/>
  <c r="L449" i="1" s="1"/>
  <c r="I1339" i="1"/>
  <c r="L1339" i="1" s="1"/>
  <c r="J1339" i="1"/>
  <c r="K518" i="1"/>
  <c r="I518" i="1"/>
  <c r="L518" i="1" s="1"/>
  <c r="K317" i="1"/>
  <c r="I317" i="1"/>
  <c r="L317" i="1" s="1"/>
  <c r="K643" i="1"/>
  <c r="I643" i="1"/>
  <c r="L643" i="1" s="1"/>
  <c r="K766" i="1"/>
  <c r="I766" i="1"/>
  <c r="L766" i="1" s="1"/>
  <c r="J208" i="1"/>
  <c r="I208" i="1"/>
  <c r="L208" i="1" s="1"/>
  <c r="K777" i="1"/>
  <c r="I777" i="1"/>
  <c r="L777" i="1" s="1"/>
  <c r="J1328" i="1"/>
  <c r="I1328" i="1"/>
  <c r="L1328" i="1" s="1"/>
  <c r="J538" i="1"/>
  <c r="I538" i="1"/>
  <c r="L538" i="1" s="1"/>
  <c r="J1253" i="1"/>
  <c r="I1253" i="1"/>
  <c r="L1253" i="1" s="1"/>
  <c r="K1097" i="1"/>
  <c r="I1097" i="1"/>
  <c r="L1097" i="1" s="1"/>
  <c r="J654" i="1"/>
  <c r="I654" i="1"/>
  <c r="L654" i="1" s="1"/>
  <c r="J451" i="1"/>
  <c r="I451" i="1"/>
  <c r="L451" i="1" s="1"/>
  <c r="I969" i="1"/>
  <c r="L969" i="1" s="1"/>
  <c r="J969" i="1"/>
  <c r="I991" i="1"/>
  <c r="L991" i="1" s="1"/>
  <c r="J991" i="1"/>
  <c r="K1352" i="1"/>
  <c r="I1352" i="1"/>
  <c r="L1352" i="1" s="1"/>
  <c r="K337" i="1"/>
  <c r="I337" i="1"/>
  <c r="L337" i="1" s="1"/>
  <c r="K315" i="1"/>
  <c r="I315" i="1"/>
  <c r="L315" i="1" s="1"/>
  <c r="K581" i="1"/>
  <c r="I581" i="1"/>
  <c r="L581" i="1" s="1"/>
  <c r="K1146" i="1"/>
  <c r="I1146" i="1"/>
  <c r="L1146" i="1" s="1"/>
  <c r="K1153" i="1"/>
  <c r="I1153" i="1"/>
  <c r="L1153" i="1" s="1"/>
  <c r="K1141" i="1"/>
  <c r="I1141" i="1"/>
  <c r="L1141" i="1" s="1"/>
  <c r="K660" i="1"/>
  <c r="I660" i="1"/>
  <c r="L660" i="1" s="1"/>
  <c r="K502" i="1"/>
  <c r="I502" i="1"/>
  <c r="L502" i="1" s="1"/>
  <c r="K886" i="1"/>
  <c r="I886" i="1"/>
  <c r="L886" i="1" s="1"/>
  <c r="K256" i="1"/>
  <c r="I256" i="1"/>
  <c r="L256" i="1" s="1"/>
  <c r="J622" i="1"/>
  <c r="I622" i="1"/>
  <c r="L622" i="1" s="1"/>
  <c r="K1123" i="1"/>
  <c r="I1123" i="1"/>
  <c r="L1123" i="1" s="1"/>
  <c r="K1161" i="1"/>
  <c r="I1161" i="1"/>
  <c r="L1161" i="1" s="1"/>
  <c r="I283" i="1"/>
  <c r="L283" i="1" s="1"/>
  <c r="J283" i="1"/>
  <c r="J318" i="1"/>
  <c r="I318" i="1"/>
  <c r="L318" i="1" s="1"/>
  <c r="I715" i="1"/>
  <c r="L715" i="1" s="1"/>
  <c r="J715" i="1"/>
  <c r="J787" i="1"/>
  <c r="I787" i="1"/>
  <c r="L787" i="1" s="1"/>
  <c r="J965" i="1"/>
  <c r="I965" i="1"/>
  <c r="L965" i="1" s="1"/>
  <c r="I618" i="1"/>
  <c r="L618" i="1" s="1"/>
  <c r="J618" i="1"/>
  <c r="I652" i="1"/>
  <c r="L652" i="1" s="1"/>
  <c r="J652" i="1"/>
  <c r="J489" i="1"/>
  <c r="I489" i="1"/>
  <c r="L489" i="1" s="1"/>
  <c r="J1431" i="1"/>
  <c r="I1431" i="1"/>
  <c r="L1431" i="1" s="1"/>
  <c r="J1329" i="1"/>
  <c r="I1329" i="1"/>
  <c r="L1329" i="1" s="1"/>
  <c r="I384" i="1"/>
  <c r="L384" i="1" s="1"/>
  <c r="J384" i="1"/>
  <c r="I1464" i="1"/>
  <c r="L1464" i="1" s="1"/>
  <c r="J1464" i="1"/>
  <c r="J417" i="1"/>
  <c r="I417" i="1"/>
  <c r="L417" i="1" s="1"/>
  <c r="K674" i="1"/>
  <c r="I674" i="1"/>
  <c r="L674" i="1" s="1"/>
  <c r="K336" i="1"/>
  <c r="I336" i="1"/>
  <c r="L336" i="1" s="1"/>
  <c r="K515" i="1"/>
  <c r="I515" i="1"/>
  <c r="L515" i="1" s="1"/>
  <c r="I479" i="1"/>
  <c r="L479" i="1" s="1"/>
  <c r="J479" i="1"/>
  <c r="I912" i="1"/>
  <c r="L912" i="1" s="1"/>
  <c r="J912" i="1"/>
  <c r="I438" i="1"/>
  <c r="L438" i="1" s="1"/>
  <c r="J438" i="1"/>
  <c r="J928" i="1"/>
  <c r="I928" i="1"/>
  <c r="L928" i="1" s="1"/>
  <c r="J524" i="1"/>
  <c r="I524" i="1"/>
  <c r="L524" i="1" s="1"/>
  <c r="J443" i="1"/>
  <c r="I443" i="1"/>
  <c r="L443" i="1" s="1"/>
  <c r="I614" i="1"/>
  <c r="L614" i="1" s="1"/>
  <c r="J614" i="1"/>
  <c r="J523" i="1"/>
  <c r="I523" i="1"/>
  <c r="L523" i="1" s="1"/>
  <c r="I108" i="1"/>
  <c r="L108" i="1" s="1"/>
  <c r="J108" i="1"/>
  <c r="J1457" i="1"/>
  <c r="I1457" i="1"/>
  <c r="L1457" i="1" s="1"/>
  <c r="K1375" i="1"/>
  <c r="I1375" i="1"/>
  <c r="L1375" i="1" s="1"/>
  <c r="J272" i="1"/>
  <c r="I272" i="1"/>
  <c r="L272" i="1" s="1"/>
  <c r="J307" i="1"/>
  <c r="I307" i="1"/>
  <c r="L307" i="1" s="1"/>
  <c r="I713" i="1"/>
  <c r="L713" i="1" s="1"/>
  <c r="J713" i="1"/>
  <c r="J895" i="1"/>
  <c r="I895" i="1"/>
  <c r="L895" i="1" s="1"/>
  <c r="K405" i="1"/>
  <c r="I405" i="1"/>
  <c r="L405" i="1" s="1"/>
  <c r="K945" i="1"/>
  <c r="I945" i="1"/>
  <c r="L945" i="1" s="1"/>
  <c r="K879" i="1"/>
  <c r="I879" i="1"/>
  <c r="L879" i="1" s="1"/>
  <c r="I749" i="1"/>
  <c r="L749" i="1" s="1"/>
  <c r="J749" i="1"/>
  <c r="J1289" i="1"/>
  <c r="I1289" i="1"/>
  <c r="L1289" i="1" s="1"/>
  <c r="J657" i="1"/>
  <c r="I657" i="1"/>
  <c r="L657" i="1" s="1"/>
  <c r="J1332" i="1"/>
  <c r="I1332" i="1"/>
  <c r="L1332" i="1" s="1"/>
  <c r="J92" i="1"/>
  <c r="I92" i="1"/>
  <c r="L92" i="1" s="1"/>
  <c r="I1454" i="1"/>
  <c r="L1454" i="1" s="1"/>
  <c r="J1454" i="1"/>
  <c r="J181" i="1"/>
  <c r="I181" i="1"/>
  <c r="L181" i="1" s="1"/>
  <c r="J624" i="1"/>
  <c r="I624" i="1"/>
  <c r="L624" i="1" s="1"/>
  <c r="J356" i="1"/>
  <c r="I356" i="1"/>
  <c r="L356" i="1" s="1"/>
  <c r="J690" i="1"/>
  <c r="I690" i="1"/>
  <c r="L690" i="1" s="1"/>
  <c r="J1325" i="1"/>
  <c r="I1325" i="1"/>
  <c r="L1325" i="1" s="1"/>
  <c r="K884" i="1"/>
  <c r="I884" i="1"/>
  <c r="L884" i="1" s="1"/>
  <c r="K902" i="1"/>
  <c r="I902" i="1"/>
  <c r="L902" i="1" s="1"/>
  <c r="K918" i="1"/>
  <c r="I918" i="1"/>
  <c r="L918" i="1" s="1"/>
  <c r="J1465" i="1"/>
  <c r="I1465" i="1"/>
  <c r="L1465" i="1" s="1"/>
  <c r="J745" i="1"/>
  <c r="I745" i="1"/>
  <c r="L745" i="1" s="1"/>
  <c r="I863" i="1"/>
  <c r="L863" i="1" s="1"/>
  <c r="J863" i="1"/>
  <c r="I374" i="1"/>
  <c r="L374" i="1" s="1"/>
  <c r="J374" i="1"/>
  <c r="J880" i="1"/>
  <c r="I880" i="1"/>
  <c r="L880" i="1" s="1"/>
  <c r="J379" i="1"/>
  <c r="I379" i="1"/>
  <c r="L379" i="1" s="1"/>
  <c r="J412" i="1"/>
  <c r="I412" i="1"/>
  <c r="L412" i="1" s="1"/>
  <c r="K1192" i="1"/>
  <c r="I1192" i="1"/>
  <c r="L1192" i="1" s="1"/>
  <c r="K1157" i="1"/>
  <c r="I1157" i="1"/>
  <c r="L1157" i="1" s="1"/>
  <c r="K1197" i="1"/>
  <c r="I1197" i="1"/>
  <c r="L1197" i="1" s="1"/>
  <c r="K465" i="1"/>
  <c r="I465" i="1"/>
  <c r="L465" i="1" s="1"/>
  <c r="K503" i="1"/>
  <c r="I503" i="1"/>
  <c r="L503" i="1" s="1"/>
  <c r="K392" i="1"/>
  <c r="I392" i="1"/>
  <c r="L392" i="1" s="1"/>
  <c r="K1016" i="1"/>
  <c r="I1016" i="1"/>
  <c r="L1016" i="1" s="1"/>
  <c r="K661" i="1"/>
  <c r="I661" i="1"/>
  <c r="L661" i="1" s="1"/>
  <c r="K904" i="1"/>
  <c r="I904" i="1"/>
  <c r="L904" i="1" s="1"/>
  <c r="K1142" i="1"/>
  <c r="I1142" i="1"/>
  <c r="L1142" i="1" s="1"/>
  <c r="J1090" i="1"/>
  <c r="I1090" i="1"/>
  <c r="L1090" i="1" s="1"/>
  <c r="K1210" i="1"/>
  <c r="I1210" i="1"/>
  <c r="L1210" i="1" s="1"/>
  <c r="I1322" i="1"/>
  <c r="L1322" i="1" s="1"/>
  <c r="J1322" i="1"/>
  <c r="J263" i="1"/>
  <c r="I263" i="1"/>
  <c r="L263" i="1" s="1"/>
  <c r="J1359" i="1"/>
  <c r="I1359" i="1"/>
  <c r="L1359" i="1" s="1"/>
  <c r="K676" i="1"/>
  <c r="I676" i="1"/>
  <c r="L676" i="1" s="1"/>
  <c r="J615" i="1"/>
  <c r="I615" i="1"/>
  <c r="L615" i="1" s="1"/>
  <c r="K347" i="1"/>
  <c r="I347" i="1"/>
  <c r="L347" i="1" s="1"/>
  <c r="K721" i="1"/>
  <c r="I721" i="1"/>
  <c r="L721" i="1" s="1"/>
  <c r="K684" i="1"/>
  <c r="I684" i="1"/>
  <c r="L684" i="1" s="1"/>
  <c r="J1257" i="1"/>
  <c r="I1257" i="1"/>
  <c r="L1257" i="1" s="1"/>
  <c r="K1395" i="1"/>
  <c r="I1395" i="1"/>
  <c r="L1395" i="1" s="1"/>
  <c r="K793" i="1"/>
  <c r="I793" i="1"/>
  <c r="L793" i="1" s="1"/>
  <c r="K273" i="1"/>
  <c r="I273" i="1"/>
  <c r="L273" i="1" s="1"/>
  <c r="K308" i="1"/>
  <c r="I308" i="1"/>
  <c r="L308" i="1" s="1"/>
  <c r="K1112" i="1"/>
  <c r="I1112" i="1"/>
  <c r="L1112" i="1" s="1"/>
  <c r="K786" i="1"/>
  <c r="I786" i="1"/>
  <c r="L786" i="1" s="1"/>
  <c r="K964" i="1"/>
  <c r="I964" i="1"/>
  <c r="L964" i="1" s="1"/>
  <c r="K1165" i="1"/>
  <c r="I1165" i="1"/>
  <c r="L1165" i="1" s="1"/>
  <c r="J231" i="1"/>
  <c r="I231" i="1"/>
  <c r="L231" i="1" s="1"/>
  <c r="K767" i="1"/>
  <c r="I767" i="1"/>
  <c r="L767" i="1" s="1"/>
  <c r="J131" i="1"/>
  <c r="I131" i="1"/>
  <c r="L131" i="1" s="1"/>
  <c r="J1105" i="1"/>
  <c r="I1105" i="1"/>
  <c r="L1105" i="1" s="1"/>
  <c r="J1345" i="1"/>
  <c r="I1345" i="1"/>
  <c r="L1345" i="1" s="1"/>
  <c r="K1132" i="1"/>
  <c r="I1132" i="1"/>
  <c r="L1132" i="1" s="1"/>
  <c r="K1156" i="1"/>
  <c r="I1156" i="1"/>
  <c r="L1156" i="1" s="1"/>
  <c r="J1211" i="1"/>
  <c r="I1211" i="1"/>
  <c r="L1211" i="1" s="1"/>
  <c r="J1461" i="1"/>
  <c r="I1461" i="1"/>
  <c r="L1461" i="1" s="1"/>
  <c r="J692" i="1"/>
  <c r="I692" i="1"/>
  <c r="L692" i="1" s="1"/>
  <c r="K455" i="1"/>
  <c r="I455" i="1"/>
  <c r="L455" i="1" s="1"/>
  <c r="K799" i="1"/>
  <c r="I799" i="1"/>
  <c r="L799" i="1" s="1"/>
  <c r="J157" i="1"/>
  <c r="I157" i="1"/>
  <c r="L157" i="1" s="1"/>
  <c r="J351" i="1"/>
  <c r="I351" i="1"/>
  <c r="L351" i="1" s="1"/>
  <c r="J452" i="1"/>
  <c r="I452" i="1"/>
  <c r="L452" i="1" s="1"/>
  <c r="K210" i="1"/>
  <c r="I210" i="1"/>
  <c r="L210" i="1" s="1"/>
  <c r="J1162" i="1"/>
  <c r="I1162" i="1"/>
  <c r="L1162" i="1" s="1"/>
  <c r="J382" i="1"/>
  <c r="I382" i="1"/>
  <c r="L382" i="1" s="1"/>
  <c r="I619" i="1"/>
  <c r="L619" i="1" s="1"/>
  <c r="J619" i="1"/>
  <c r="I901" i="1"/>
  <c r="L901" i="1" s="1"/>
  <c r="J901" i="1"/>
  <c r="J933" i="1"/>
  <c r="I933" i="1"/>
  <c r="L933" i="1" s="1"/>
  <c r="J917" i="1"/>
  <c r="I917" i="1"/>
  <c r="L917" i="1" s="1"/>
  <c r="K403" i="1"/>
  <c r="I403" i="1"/>
  <c r="L403" i="1" s="1"/>
  <c r="K943" i="1"/>
  <c r="I943" i="1"/>
  <c r="L943" i="1" s="1"/>
  <c r="K271" i="1"/>
  <c r="I271" i="1"/>
  <c r="L271" i="1" s="1"/>
  <c r="K306" i="1"/>
  <c r="I306" i="1"/>
  <c r="L306" i="1" s="1"/>
  <c r="K516" i="1"/>
  <c r="I516" i="1"/>
  <c r="L516" i="1" s="1"/>
  <c r="K437" i="1"/>
  <c r="I437" i="1"/>
  <c r="L437" i="1" s="1"/>
  <c r="K675" i="1"/>
  <c r="I675" i="1"/>
  <c r="L675" i="1" s="1"/>
  <c r="K894" i="1"/>
  <c r="I894" i="1"/>
  <c r="L894" i="1" s="1"/>
  <c r="K1006" i="1"/>
  <c r="I1006" i="1"/>
  <c r="L1006" i="1" s="1"/>
  <c r="I158" i="1"/>
  <c r="L158" i="1" s="1"/>
  <c r="J158" i="1"/>
  <c r="J1430" i="1"/>
  <c r="I1430" i="1"/>
  <c r="L1430" i="1" s="1"/>
  <c r="K1117" i="1"/>
  <c r="I1117" i="1"/>
  <c r="L1117" i="1" s="1"/>
  <c r="K1160" i="1"/>
  <c r="I1160" i="1"/>
  <c r="L1160" i="1" s="1"/>
  <c r="J1072" i="1"/>
  <c r="I1072" i="1"/>
  <c r="L1072" i="1" s="1"/>
  <c r="I1188" i="1"/>
  <c r="L1188" i="1" s="1"/>
  <c r="J1188" i="1"/>
  <c r="K1122" i="1"/>
  <c r="I1122" i="1"/>
  <c r="L1122" i="1" s="1"/>
  <c r="I174" i="1"/>
  <c r="L174" i="1" s="1"/>
  <c r="J174" i="1"/>
  <c r="I80" i="1"/>
  <c r="L80" i="1" s="1"/>
  <c r="J80" i="1"/>
  <c r="J446" i="1"/>
  <c r="I446" i="1"/>
  <c r="L446" i="1" s="1"/>
  <c r="K733" i="1"/>
  <c r="I733" i="1"/>
  <c r="L733" i="1" s="1"/>
  <c r="K1057" i="1"/>
  <c r="I1057" i="1"/>
  <c r="L1057" i="1" s="1"/>
  <c r="K1174" i="1"/>
  <c r="I1174" i="1"/>
  <c r="L1174" i="1" s="1"/>
  <c r="K464" i="1"/>
  <c r="I464" i="1"/>
  <c r="L464" i="1" s="1"/>
  <c r="K843" i="1"/>
  <c r="I843" i="1"/>
  <c r="L843" i="1" s="1"/>
  <c r="K1015" i="1"/>
  <c r="I1015" i="1"/>
  <c r="L1015" i="1" s="1"/>
  <c r="K209" i="1"/>
  <c r="I209" i="1"/>
  <c r="L209" i="1" s="1"/>
  <c r="I416" i="1"/>
  <c r="L416" i="1" s="1"/>
  <c r="J416" i="1"/>
  <c r="J1217" i="1"/>
  <c r="I1217" i="1"/>
  <c r="L1217" i="1" s="1"/>
  <c r="K1130" i="1"/>
  <c r="I1130" i="1"/>
  <c r="L1130" i="1" s="1"/>
  <c r="I274" i="1"/>
  <c r="L274" i="1" s="1"/>
  <c r="J274" i="1"/>
  <c r="I309" i="1"/>
  <c r="L309" i="1" s="1"/>
  <c r="J309" i="1"/>
  <c r="I519" i="1"/>
  <c r="L519" i="1" s="1"/>
  <c r="J519" i="1"/>
  <c r="J762" i="1"/>
  <c r="I762" i="1"/>
  <c r="L762" i="1" s="1"/>
  <c r="J897" i="1"/>
  <c r="I897" i="1"/>
  <c r="L897" i="1" s="1"/>
  <c r="I1324" i="1"/>
  <c r="L1324" i="1" s="1"/>
  <c r="J1324" i="1"/>
  <c r="J563" i="1"/>
  <c r="I563" i="1"/>
  <c r="L563" i="1" s="1"/>
  <c r="J589" i="1"/>
  <c r="I589" i="1"/>
  <c r="L589" i="1" s="1"/>
  <c r="J414" i="1"/>
  <c r="I414" i="1"/>
  <c r="L414" i="1" s="1"/>
  <c r="I530" i="1"/>
  <c r="L530" i="1" s="1"/>
  <c r="J530" i="1"/>
  <c r="K758" i="1"/>
  <c r="I758" i="1"/>
  <c r="L758" i="1" s="1"/>
  <c r="K436" i="1"/>
  <c r="I436" i="1"/>
  <c r="L436" i="1" s="1"/>
  <c r="K477" i="1"/>
  <c r="I477" i="1"/>
  <c r="L477" i="1" s="1"/>
  <c r="I861" i="1"/>
  <c r="L861" i="1" s="1"/>
  <c r="J861" i="1"/>
  <c r="J372" i="1"/>
  <c r="I372" i="1"/>
  <c r="L372" i="1" s="1"/>
  <c r="J878" i="1"/>
  <c r="I878" i="1"/>
  <c r="L878" i="1" s="1"/>
  <c r="J378" i="1"/>
  <c r="I378" i="1"/>
  <c r="L378" i="1" s="1"/>
  <c r="J1252" i="1"/>
  <c r="I1252" i="1"/>
  <c r="L1252" i="1" s="1"/>
  <c r="J113" i="1"/>
  <c r="I113" i="1"/>
  <c r="L113" i="1" s="1"/>
  <c r="J343" i="1"/>
  <c r="I343" i="1"/>
  <c r="L343" i="1" s="1"/>
  <c r="I648" i="1"/>
  <c r="L648" i="1" s="1"/>
  <c r="J648" i="1"/>
  <c r="J484" i="1"/>
  <c r="I484" i="1"/>
  <c r="L484" i="1" s="1"/>
  <c r="K1152" i="1"/>
  <c r="I1152" i="1"/>
  <c r="L1152" i="1" s="1"/>
  <c r="I554" i="1"/>
  <c r="L554" i="1" s="1"/>
  <c r="J554" i="1"/>
  <c r="J299" i="1"/>
  <c r="I299" i="1"/>
  <c r="L299" i="1" s="1"/>
  <c r="J517" i="1"/>
  <c r="I517" i="1"/>
  <c r="L517" i="1" s="1"/>
  <c r="I785" i="1"/>
  <c r="L785" i="1" s="1"/>
  <c r="J785" i="1"/>
  <c r="J1186" i="1"/>
  <c r="I1186" i="1"/>
  <c r="L1186" i="1" s="1"/>
  <c r="K913" i="1"/>
  <c r="I913" i="1"/>
  <c r="L913" i="1" s="1"/>
  <c r="K744" i="1"/>
  <c r="I744" i="1"/>
  <c r="L744" i="1" s="1"/>
  <c r="K610" i="1"/>
  <c r="I610" i="1"/>
  <c r="L610" i="1" s="1"/>
  <c r="K1008" i="1"/>
  <c r="I1008" i="1"/>
  <c r="L1008" i="1" s="1"/>
  <c r="K1389" i="1"/>
  <c r="I1389" i="1"/>
  <c r="L1389" i="1" s="1"/>
  <c r="K1205" i="1"/>
  <c r="I1205" i="1"/>
  <c r="L1205" i="1" s="1"/>
  <c r="K132" i="1"/>
  <c r="I132" i="1"/>
  <c r="L132" i="1" s="1"/>
  <c r="J448" i="1"/>
  <c r="I448" i="1"/>
  <c r="L448" i="1" s="1"/>
  <c r="J1213" i="1"/>
  <c r="I1213" i="1"/>
  <c r="L1213" i="1" s="1"/>
  <c r="J1168" i="1"/>
  <c r="I1168" i="1"/>
  <c r="L1168" i="1" s="1"/>
  <c r="J536" i="1"/>
  <c r="I536" i="1"/>
  <c r="L536" i="1" s="1"/>
  <c r="J593" i="1"/>
  <c r="I593" i="1"/>
  <c r="L593" i="1" s="1"/>
  <c r="J656" i="1"/>
  <c r="I656" i="1"/>
  <c r="L656" i="1" s="1"/>
  <c r="K435" i="1"/>
  <c r="I435" i="1"/>
  <c r="L435" i="1" s="1"/>
  <c r="I1035" i="1"/>
  <c r="L1035" i="1" s="1"/>
  <c r="K1035" i="1"/>
  <c r="K867" i="1"/>
  <c r="I867" i="1"/>
  <c r="L867" i="1" s="1"/>
  <c r="K1077" i="1"/>
  <c r="I1077" i="1"/>
  <c r="L1077" i="1" s="1"/>
  <c r="I487" i="1"/>
  <c r="L487" i="1" s="1"/>
  <c r="I812" i="1"/>
  <c r="L812" i="1" s="1"/>
  <c r="J812" i="1"/>
  <c r="I406" i="1"/>
  <c r="L406" i="1" s="1"/>
  <c r="J406" i="1"/>
  <c r="I930" i="1"/>
  <c r="L930" i="1" s="1"/>
  <c r="J930" i="1"/>
  <c r="I485" i="1"/>
  <c r="L485" i="1" s="1"/>
  <c r="J485" i="1"/>
  <c r="K1151" i="1"/>
  <c r="I1151" i="1"/>
  <c r="L1151" i="1" s="1"/>
  <c r="K1079" i="1"/>
  <c r="I1079" i="1"/>
  <c r="L1079" i="1" s="1"/>
  <c r="K1139" i="1"/>
  <c r="I1139" i="1"/>
  <c r="L1139" i="1" s="1"/>
  <c r="J649" i="1"/>
  <c r="I649" i="1"/>
  <c r="L649" i="1" s="1"/>
  <c r="K413" i="1"/>
  <c r="I413" i="1"/>
  <c r="L413" i="1" s="1"/>
  <c r="K555" i="1"/>
  <c r="I555" i="1"/>
  <c r="L555" i="1" s="1"/>
  <c r="K807" i="1"/>
  <c r="I807" i="1"/>
  <c r="L807" i="1" s="1"/>
  <c r="K1164" i="1"/>
  <c r="I1164" i="1"/>
  <c r="L1164" i="1" s="1"/>
  <c r="J200" i="1"/>
  <c r="I200" i="1"/>
  <c r="L200" i="1" s="1"/>
  <c r="J1140" i="1"/>
  <c r="I1140" i="1"/>
  <c r="L1140" i="1" s="1"/>
  <c r="K533" i="1"/>
  <c r="I533" i="1"/>
  <c r="L533" i="1" s="1"/>
  <c r="J1330" i="1"/>
  <c r="I1330" i="1"/>
  <c r="L1330" i="1" s="1"/>
  <c r="J491" i="1"/>
  <c r="I491" i="1"/>
  <c r="L491" i="1" s="1"/>
  <c r="K1438" i="1"/>
  <c r="I1438" i="1"/>
  <c r="L1438" i="1" s="1"/>
  <c r="K280" i="1"/>
  <c r="I280" i="1"/>
  <c r="L280" i="1" s="1"/>
  <c r="K759" i="1"/>
  <c r="I759" i="1"/>
  <c r="L759" i="1" s="1"/>
  <c r="K1027" i="1"/>
  <c r="I1027" i="1"/>
  <c r="L1027" i="1" s="1"/>
  <c r="J1113" i="1"/>
  <c r="I1113" i="1"/>
  <c r="L1113" i="1" s="1"/>
  <c r="K803" i="1"/>
  <c r="I803" i="1"/>
  <c r="L803" i="1" s="1"/>
  <c r="J826" i="1"/>
  <c r="I826" i="1"/>
  <c r="L826" i="1" s="1"/>
  <c r="I1149" i="1"/>
  <c r="L1149" i="1" s="1"/>
  <c r="J1149" i="1"/>
  <c r="I1432" i="1"/>
  <c r="L1432" i="1" s="1"/>
  <c r="J1432" i="1"/>
  <c r="K1442" i="1"/>
  <c r="I1442" i="1"/>
  <c r="L1442" i="1" s="1"/>
  <c r="J1288" i="1"/>
  <c r="I1288" i="1"/>
  <c r="L1288" i="1" s="1"/>
  <c r="J128" i="1"/>
  <c r="I128" i="1"/>
  <c r="L128" i="1" s="1"/>
  <c r="J481" i="1"/>
  <c r="I481" i="1"/>
  <c r="L481" i="1" s="1"/>
  <c r="I946" i="1"/>
  <c r="L946" i="1" s="1"/>
  <c r="J946" i="1"/>
  <c r="J340" i="1"/>
  <c r="I340" i="1"/>
  <c r="L340" i="1" s="1"/>
  <c r="J611" i="1"/>
  <c r="I611" i="1"/>
  <c r="L611" i="1" s="1"/>
  <c r="J1009" i="1"/>
  <c r="I1009" i="1"/>
  <c r="L1009" i="1" s="1"/>
  <c r="J447" i="1"/>
  <c r="I447" i="1"/>
  <c r="L447" i="1" s="1"/>
  <c r="J345" i="1"/>
  <c r="I345" i="1"/>
  <c r="L345" i="1" s="1"/>
  <c r="J616" i="1"/>
  <c r="I616" i="1"/>
  <c r="L616" i="1" s="1"/>
  <c r="J683" i="1"/>
  <c r="I683" i="1"/>
  <c r="L683" i="1" s="1"/>
  <c r="I125" i="1"/>
  <c r="L125" i="1" s="1"/>
  <c r="J125" i="1"/>
  <c r="K1179" i="1"/>
  <c r="I1179" i="1"/>
  <c r="L1179" i="1" s="1"/>
  <c r="K425" i="1"/>
  <c r="I425" i="1"/>
  <c r="L425" i="1" s="1"/>
  <c r="K995" i="1"/>
  <c r="I995" i="1"/>
  <c r="L995" i="1" s="1"/>
  <c r="K361" i="1"/>
  <c r="I361" i="1"/>
  <c r="L361" i="1" s="1"/>
  <c r="K973" i="1"/>
  <c r="I973" i="1"/>
  <c r="L973" i="1" s="1"/>
  <c r="K629" i="1"/>
  <c r="I629" i="1"/>
  <c r="L629" i="1" s="1"/>
  <c r="K790" i="1"/>
  <c r="I790" i="1"/>
  <c r="L790" i="1" s="1"/>
  <c r="K1058" i="1"/>
  <c r="I1058" i="1"/>
  <c r="L1058" i="1" s="1"/>
  <c r="J1108" i="1"/>
  <c r="I1108" i="1"/>
  <c r="L1108" i="1" s="1"/>
  <c r="K1184" i="1"/>
  <c r="I1184" i="1"/>
  <c r="L1184" i="1" s="1"/>
  <c r="K1111" i="1"/>
  <c r="I1111" i="1"/>
  <c r="L1111" i="1" s="1"/>
  <c r="J171" i="1"/>
  <c r="I171" i="1"/>
  <c r="L171" i="1" s="1"/>
  <c r="K380" i="1"/>
  <c r="I380" i="1"/>
  <c r="L380" i="1" s="1"/>
  <c r="K651" i="1"/>
  <c r="I651" i="1"/>
  <c r="L651" i="1" s="1"/>
  <c r="K527" i="1"/>
  <c r="I527" i="1"/>
  <c r="L527" i="1" s="1"/>
  <c r="I105" i="1"/>
  <c r="L105" i="1" s="1"/>
  <c r="J105" i="1"/>
  <c r="K1155" i="1"/>
  <c r="I1155" i="1"/>
  <c r="L1155" i="1" s="1"/>
  <c r="K821" i="1"/>
  <c r="I821" i="1"/>
  <c r="L821" i="1" s="1"/>
  <c r="I1049" i="1"/>
  <c r="L1049" i="1" s="1"/>
  <c r="K1049" i="1"/>
  <c r="K300" i="1"/>
  <c r="I300" i="1"/>
  <c r="L300" i="1" s="1"/>
  <c r="K1071" i="1"/>
  <c r="I1071" i="1"/>
  <c r="L1071" i="1" s="1"/>
  <c r="K761" i="1"/>
  <c r="I761" i="1"/>
  <c r="L761" i="1" s="1"/>
  <c r="K896" i="1"/>
  <c r="I896" i="1"/>
  <c r="L896" i="1" s="1"/>
  <c r="J1364" i="1"/>
  <c r="I1364" i="1"/>
  <c r="L1364" i="1" s="1"/>
  <c r="K1158" i="1"/>
  <c r="I1158" i="1"/>
  <c r="L1158" i="1" s="1"/>
  <c r="I173" i="1"/>
  <c r="L173" i="1" s="1"/>
  <c r="J173" i="1"/>
  <c r="K1125" i="1"/>
  <c r="I1125" i="1"/>
  <c r="L1125" i="1" s="1"/>
  <c r="J188" i="1"/>
  <c r="I188" i="1"/>
  <c r="L188" i="1" s="1"/>
  <c r="I163" i="1"/>
  <c r="L163" i="1" s="1"/>
  <c r="J163" i="1"/>
  <c r="J1185" i="1"/>
  <c r="I1185" i="1"/>
  <c r="L1185" i="1" s="1"/>
  <c r="J1200" i="1"/>
  <c r="I1200" i="1"/>
  <c r="L1200" i="1" s="1"/>
  <c r="J1455" i="1"/>
  <c r="I1455" i="1"/>
  <c r="L1455" i="1" s="1"/>
  <c r="J1333" i="1"/>
  <c r="I1333" i="1"/>
  <c r="L1333" i="1" s="1"/>
  <c r="K813" i="1"/>
  <c r="I813" i="1"/>
  <c r="L813" i="1" s="1"/>
  <c r="J117" i="1"/>
  <c r="I117" i="1"/>
  <c r="L117" i="1" s="1"/>
  <c r="J1251" i="1"/>
  <c r="I1251" i="1"/>
  <c r="L1251" i="1" s="1"/>
  <c r="K1095" i="1"/>
  <c r="I1095" i="1"/>
  <c r="L1095" i="1" s="1"/>
  <c r="J725" i="1"/>
  <c r="I725" i="1"/>
  <c r="L725" i="1" s="1"/>
  <c r="J529" i="1"/>
  <c r="I529" i="1"/>
  <c r="L529" i="1" s="1"/>
  <c r="J1368" i="1"/>
  <c r="I1368" i="1"/>
  <c r="L1368" i="1" s="1"/>
  <c r="J349" i="1"/>
  <c r="I349" i="1"/>
  <c r="L349" i="1" s="1"/>
  <c r="I590" i="1"/>
  <c r="L590" i="1" s="1"/>
  <c r="J590" i="1"/>
  <c r="J883" i="1"/>
  <c r="I883" i="1"/>
  <c r="L883" i="1" s="1"/>
  <c r="J866" i="1"/>
  <c r="I866" i="1"/>
  <c r="L866" i="1" s="1"/>
  <c r="J1076" i="1"/>
  <c r="I1076" i="1"/>
  <c r="L1076" i="1" s="1"/>
  <c r="J1114" i="1"/>
  <c r="I1114" i="1"/>
  <c r="L1114" i="1" s="1"/>
  <c r="K1410" i="1"/>
  <c r="I1410" i="1"/>
  <c r="L1410" i="1" s="1"/>
  <c r="I1326" i="1"/>
  <c r="L1326" i="1" s="1"/>
  <c r="J1326" i="1"/>
  <c r="K742" i="1"/>
  <c r="I742" i="1"/>
  <c r="L742" i="1" s="1"/>
  <c r="K1047" i="1"/>
  <c r="I1047" i="1"/>
  <c r="L1047" i="1" s="1"/>
  <c r="K298" i="1"/>
  <c r="I298" i="1"/>
  <c r="L298" i="1" s="1"/>
  <c r="K371" i="1"/>
  <c r="I371" i="1"/>
  <c r="L371" i="1" s="1"/>
  <c r="K911" i="1"/>
  <c r="I911" i="1"/>
  <c r="L911" i="1" s="1"/>
  <c r="K641" i="1"/>
  <c r="I641" i="1"/>
  <c r="L641" i="1" s="1"/>
  <c r="K877" i="1"/>
  <c r="I877" i="1"/>
  <c r="L877" i="1" s="1"/>
  <c r="K985" i="1"/>
  <c r="I985" i="1"/>
  <c r="L985" i="1" s="1"/>
  <c r="K1129" i="1"/>
  <c r="I1129" i="1"/>
  <c r="L1129" i="1" s="1"/>
  <c r="I1050" i="1"/>
  <c r="L1050" i="1" s="1"/>
  <c r="J1050" i="1"/>
  <c r="J678" i="1"/>
  <c r="I678" i="1"/>
  <c r="L678" i="1" s="1"/>
  <c r="K1196" i="1"/>
  <c r="I1196" i="1"/>
  <c r="L1196" i="1" s="1"/>
  <c r="K1128" i="1"/>
  <c r="I1128" i="1"/>
  <c r="L1128" i="1" s="1"/>
  <c r="K570" i="1"/>
  <c r="I570" i="1"/>
  <c r="L570" i="1" s="1"/>
  <c r="K697" i="1"/>
  <c r="I697" i="1"/>
  <c r="L697" i="1" s="1"/>
  <c r="K360" i="1"/>
  <c r="I360" i="1"/>
  <c r="L360" i="1" s="1"/>
  <c r="K424" i="1"/>
  <c r="I424" i="1"/>
  <c r="L424" i="1" s="1"/>
  <c r="K817" i="1"/>
  <c r="I817" i="1"/>
  <c r="L817" i="1" s="1"/>
  <c r="K994" i="1"/>
  <c r="I994" i="1"/>
  <c r="L994" i="1" s="1"/>
  <c r="J493" i="1"/>
  <c r="I493" i="1"/>
  <c r="L493" i="1" s="1"/>
  <c r="I1311" i="1"/>
  <c r="L1311" i="1" s="1"/>
  <c r="J1311" i="1"/>
  <c r="J1089" i="1"/>
  <c r="I1089" i="1"/>
  <c r="L1089" i="1" s="1"/>
  <c r="J794" i="1"/>
  <c r="I794" i="1"/>
  <c r="L794" i="1" s="1"/>
  <c r="J301" i="1"/>
  <c r="I301" i="1"/>
  <c r="L301" i="1" s="1"/>
  <c r="J556" i="1"/>
  <c r="I556" i="1"/>
  <c r="L556" i="1" s="1"/>
  <c r="J644" i="1"/>
  <c r="I644" i="1"/>
  <c r="L644" i="1" s="1"/>
  <c r="J836" i="1"/>
  <c r="I836" i="1"/>
  <c r="L836" i="1" s="1"/>
  <c r="J450" i="1"/>
  <c r="I450" i="1"/>
  <c r="L450" i="1" s="1"/>
  <c r="J381" i="1"/>
  <c r="I381" i="1"/>
  <c r="L381" i="1" s="1"/>
  <c r="J685" i="1"/>
  <c r="I685" i="1"/>
  <c r="L685" i="1" s="1"/>
  <c r="J1323" i="1"/>
  <c r="I1323" i="1"/>
  <c r="L1323" i="1" s="1"/>
  <c r="J1459" i="1"/>
  <c r="I1459" i="1"/>
  <c r="L1459" i="1" s="1"/>
  <c r="J1458" i="1"/>
  <c r="I1458" i="1"/>
  <c r="L1458" i="1" s="1"/>
  <c r="J1374" i="1"/>
  <c r="I1374" i="1"/>
  <c r="L1374" i="1" s="1"/>
  <c r="J353" i="1"/>
  <c r="I353" i="1"/>
  <c r="L353" i="1" s="1"/>
  <c r="K580" i="1"/>
  <c r="I580" i="1"/>
  <c r="L580" i="1" s="1"/>
  <c r="K370" i="1"/>
  <c r="I370" i="1"/>
  <c r="L370" i="1" s="1"/>
  <c r="K402" i="1"/>
  <c r="I402" i="1"/>
  <c r="L402" i="1" s="1"/>
  <c r="K711" i="1"/>
  <c r="I711" i="1"/>
  <c r="L711" i="1" s="1"/>
  <c r="J154" i="1"/>
  <c r="I154" i="1"/>
  <c r="L154" i="1" s="1"/>
  <c r="J944" i="1"/>
  <c r="I944" i="1"/>
  <c r="L944" i="1" s="1"/>
  <c r="J338" i="1"/>
  <c r="I338" i="1"/>
  <c r="L338" i="1" s="1"/>
  <c r="J609" i="1"/>
  <c r="I609" i="1"/>
  <c r="L609" i="1" s="1"/>
  <c r="J1007" i="1"/>
  <c r="I1007" i="1"/>
  <c r="L1007" i="1" s="1"/>
  <c r="I344" i="1"/>
  <c r="L344" i="1" s="1"/>
  <c r="J344" i="1"/>
  <c r="J377" i="1"/>
  <c r="I377" i="1"/>
  <c r="L377" i="1" s="1"/>
  <c r="J410" i="1"/>
  <c r="I410" i="1"/>
  <c r="L410" i="1" s="1"/>
  <c r="J719" i="1"/>
  <c r="I719" i="1"/>
  <c r="L719" i="1" s="1"/>
  <c r="J177" i="1"/>
  <c r="I177" i="1"/>
  <c r="L177" i="1" s="1"/>
  <c r="K1121" i="1"/>
  <c r="I1121" i="1"/>
  <c r="L1121" i="1" s="1"/>
  <c r="J290" i="1"/>
  <c r="I290" i="1"/>
  <c r="L290" i="1" s="1"/>
  <c r="J325" i="1"/>
  <c r="I325" i="1"/>
  <c r="L325" i="1" s="1"/>
  <c r="J760" i="1"/>
  <c r="I760" i="1"/>
  <c r="L760" i="1" s="1"/>
  <c r="J1028" i="1"/>
  <c r="I1028" i="1"/>
  <c r="L1028" i="1" s="1"/>
  <c r="K862" i="1"/>
  <c r="I862" i="1"/>
  <c r="L862" i="1" s="1"/>
  <c r="K480" i="1"/>
  <c r="I480" i="1"/>
  <c r="L480" i="1" s="1"/>
  <c r="K583" i="1"/>
  <c r="I583" i="1"/>
  <c r="L583" i="1" s="1"/>
  <c r="K987" i="1"/>
  <c r="I987" i="1"/>
  <c r="L987" i="1" s="1"/>
  <c r="K1255" i="1"/>
  <c r="I1255" i="1"/>
  <c r="L1255" i="1" s="1"/>
  <c r="J203" i="1"/>
  <c r="I203" i="1"/>
  <c r="L203" i="1" s="1"/>
  <c r="J1135" i="1"/>
  <c r="I1135" i="1"/>
  <c r="L1135" i="1" s="1"/>
  <c r="J463" i="1"/>
  <c r="I463" i="1"/>
  <c r="L463" i="1" s="1"/>
  <c r="J1337" i="1"/>
  <c r="I1337" i="1"/>
  <c r="L1337" i="1" s="1"/>
  <c r="J156" i="1"/>
  <c r="I156" i="1"/>
  <c r="L156" i="1" s="1"/>
  <c r="J59" i="1"/>
  <c r="I59" i="1"/>
  <c r="L59" i="1" s="1"/>
  <c r="J458" i="1"/>
  <c r="I458" i="1"/>
  <c r="L458" i="1" s="1"/>
  <c r="I567" i="1"/>
  <c r="L567" i="1" s="1"/>
  <c r="J567" i="1"/>
  <c r="J420" i="1"/>
  <c r="I420" i="1"/>
  <c r="L420" i="1" s="1"/>
  <c r="K710" i="1"/>
  <c r="I710" i="1"/>
  <c r="L710" i="1" s="1"/>
  <c r="I1373" i="1"/>
  <c r="L1373" i="1" s="1"/>
  <c r="J1373" i="1"/>
  <c r="K992" i="1"/>
  <c r="I992" i="1"/>
  <c r="L992" i="1" s="1"/>
  <c r="K1013" i="1"/>
  <c r="I1013" i="1"/>
  <c r="L1013" i="1" s="1"/>
  <c r="K1055" i="1"/>
  <c r="I1055" i="1"/>
  <c r="L1055" i="1" s="1"/>
  <c r="J1276" i="1"/>
  <c r="I1276" i="1"/>
  <c r="L1276" i="1" s="1"/>
  <c r="I1259" i="1"/>
  <c r="L1259" i="1" s="1"/>
  <c r="K1319" i="1"/>
  <c r="I1319" i="1"/>
  <c r="L1319" i="1" s="1"/>
  <c r="K1193" i="1"/>
  <c r="I1193" i="1"/>
  <c r="L1193" i="1" s="1"/>
  <c r="J914" i="1"/>
  <c r="I914" i="1"/>
  <c r="L914" i="1" s="1"/>
  <c r="K1144" i="1"/>
  <c r="I1144" i="1"/>
  <c r="L1144" i="1" s="1"/>
  <c r="J1134" i="1"/>
  <c r="I1134" i="1"/>
  <c r="L1134" i="1" s="1"/>
  <c r="K542" i="1"/>
  <c r="I542" i="1"/>
  <c r="L542" i="1" s="1"/>
  <c r="K1199" i="1"/>
  <c r="I1199" i="1"/>
  <c r="L1199" i="1" s="1"/>
  <c r="K1048" i="1"/>
  <c r="I1048" i="1"/>
  <c r="L1048" i="1" s="1"/>
  <c r="K562" i="1"/>
  <c r="I562" i="1"/>
  <c r="L562" i="1" s="1"/>
  <c r="J1349" i="1"/>
  <c r="I1349" i="1"/>
  <c r="L1349" i="1" s="1"/>
  <c r="J191" i="1"/>
  <c r="I191" i="1"/>
  <c r="L191" i="1" s="1"/>
  <c r="K282" i="1"/>
  <c r="I282" i="1"/>
  <c r="L282" i="1" s="1"/>
  <c r="K1029" i="1"/>
  <c r="I1029" i="1"/>
  <c r="L1029" i="1" s="1"/>
  <c r="K1167" i="1"/>
  <c r="I1167" i="1"/>
  <c r="L1167" i="1" s="1"/>
  <c r="J1350" i="1"/>
  <c r="I1350" i="1"/>
  <c r="L1350" i="1" s="1"/>
  <c r="J1331" i="1"/>
  <c r="I1331" i="1"/>
  <c r="L1331" i="1" s="1"/>
  <c r="K827" i="1"/>
  <c r="I827" i="1"/>
  <c r="L827" i="1" s="1"/>
  <c r="J1367" i="1"/>
  <c r="I1367" i="1"/>
  <c r="L1367" i="1" s="1"/>
  <c r="J415" i="1"/>
  <c r="I415" i="1"/>
  <c r="L415" i="1" s="1"/>
  <c r="J1131" i="1"/>
  <c r="I1131" i="1"/>
  <c r="L1131" i="1" s="1"/>
  <c r="J653" i="1"/>
  <c r="I653" i="1"/>
  <c r="L653" i="1" s="1"/>
  <c r="J949" i="1"/>
  <c r="I949" i="1"/>
  <c r="L949" i="1" s="1"/>
  <c r="J255" i="1"/>
  <c r="I255" i="1"/>
  <c r="L255" i="1" s="1"/>
  <c r="K1069" i="1"/>
  <c r="I1069" i="1"/>
  <c r="L1069" i="1" s="1"/>
  <c r="K712" i="1"/>
  <c r="I712" i="1"/>
  <c r="L712" i="1" s="1"/>
  <c r="K927" i="1"/>
  <c r="I927" i="1"/>
  <c r="L927" i="1" s="1"/>
  <c r="K1207" i="1"/>
  <c r="I1207" i="1"/>
  <c r="L1207" i="1" s="1"/>
  <c r="K211" i="1"/>
  <c r="I211" i="1"/>
  <c r="L211" i="1" s="1"/>
  <c r="J1429" i="1"/>
  <c r="I1429" i="1"/>
  <c r="L1429" i="1" s="1"/>
  <c r="J798" i="1"/>
  <c r="I798" i="1"/>
  <c r="L798" i="1" s="1"/>
  <c r="K1180" i="1"/>
  <c r="I1180" i="1"/>
  <c r="L1180" i="1" s="1"/>
  <c r="I232" i="1"/>
  <c r="L232" i="1" s="1"/>
  <c r="J232" i="1"/>
  <c r="J233" i="1"/>
  <c r="I233" i="1"/>
  <c r="L233" i="1" s="1"/>
  <c r="J584" i="1"/>
  <c r="I584" i="1"/>
  <c r="L584" i="1" s="1"/>
  <c r="I988" i="1"/>
  <c r="L988" i="1" s="1"/>
  <c r="J988" i="1"/>
  <c r="K1177" i="1"/>
  <c r="I1177" i="1"/>
  <c r="L1177" i="1" s="1"/>
  <c r="J650" i="1"/>
  <c r="I650" i="1"/>
  <c r="L650" i="1" s="1"/>
  <c r="J561" i="1"/>
  <c r="I561" i="1"/>
  <c r="L561" i="1" s="1"/>
  <c r="J525" i="1"/>
  <c r="I525" i="1"/>
  <c r="L525" i="1" s="1"/>
  <c r="J1163" i="1"/>
  <c r="I1163" i="1"/>
  <c r="L1163" i="1" s="1"/>
  <c r="K1150" i="1"/>
  <c r="I1150" i="1"/>
  <c r="L1150" i="1" s="1"/>
  <c r="K1120" i="1"/>
  <c r="I1120" i="1"/>
  <c r="L1120" i="1" s="1"/>
  <c r="I143" i="1"/>
  <c r="L143" i="1" s="1"/>
  <c r="J143" i="1"/>
  <c r="K1176" i="1"/>
  <c r="I1176" i="1"/>
  <c r="L1176" i="1" s="1"/>
  <c r="K887" i="1"/>
  <c r="I887" i="1"/>
  <c r="L887" i="1" s="1"/>
  <c r="K952" i="1"/>
  <c r="I952" i="1"/>
  <c r="L952" i="1" s="1"/>
  <c r="K920" i="1"/>
  <c r="I920" i="1"/>
  <c r="L920" i="1" s="1"/>
  <c r="K597" i="1"/>
  <c r="I597" i="1"/>
  <c r="L597" i="1" s="1"/>
  <c r="K734" i="1"/>
  <c r="I734" i="1"/>
  <c r="L734" i="1" s="1"/>
  <c r="K1037" i="1"/>
  <c r="I1037" i="1"/>
  <c r="L1037" i="1" s="1"/>
  <c r="J172" i="1"/>
  <c r="I172" i="1"/>
  <c r="L172" i="1" s="1"/>
  <c r="J266" i="1"/>
  <c r="I266" i="1"/>
  <c r="L266" i="1" s="1"/>
  <c r="K1172" i="1"/>
  <c r="I1172" i="1"/>
  <c r="L1172" i="1" s="1"/>
  <c r="J1256" i="1"/>
  <c r="I1256" i="1"/>
  <c r="L1256" i="1" s="1"/>
  <c r="J694" i="1"/>
  <c r="I694" i="1"/>
  <c r="L694" i="1" s="1"/>
  <c r="J86" i="1"/>
  <c r="I86" i="1"/>
  <c r="L86" i="1" s="1"/>
  <c r="J160" i="1"/>
  <c r="I160" i="1"/>
  <c r="L160" i="1" s="1"/>
  <c r="K1070" i="1"/>
  <c r="I1070" i="1"/>
  <c r="L1070" i="1" s="1"/>
  <c r="K617" i="1"/>
  <c r="I617" i="1"/>
  <c r="L617" i="1" s="1"/>
  <c r="K588" i="1"/>
  <c r="I588" i="1"/>
  <c r="L588" i="1" s="1"/>
  <c r="K488" i="1"/>
  <c r="I488" i="1"/>
  <c r="L488" i="1" s="1"/>
  <c r="K1413" i="1"/>
  <c r="I1413" i="1"/>
  <c r="L1413" i="1" s="1"/>
  <c r="J179" i="1"/>
  <c r="I179" i="1"/>
  <c r="L179" i="1" s="1"/>
  <c r="K1124" i="1"/>
  <c r="I1124" i="1"/>
  <c r="L1124" i="1" s="1"/>
  <c r="K714" i="1"/>
  <c r="I714" i="1"/>
  <c r="L714" i="1" s="1"/>
  <c r="K847" i="1"/>
  <c r="I847" i="1"/>
  <c r="L847" i="1" s="1"/>
  <c r="K291" i="1"/>
  <c r="I291" i="1"/>
  <c r="L291" i="1" s="1"/>
  <c r="K326" i="1"/>
  <c r="I326" i="1"/>
  <c r="L326" i="1" s="1"/>
  <c r="K677" i="1"/>
  <c r="I677" i="1"/>
  <c r="L677" i="1" s="1"/>
  <c r="K835" i="1"/>
  <c r="I835" i="1"/>
  <c r="L835" i="1" s="1"/>
  <c r="K1187" i="1"/>
  <c r="I1187" i="1"/>
  <c r="L1187" i="1" s="1"/>
  <c r="K1133" i="1"/>
  <c r="I1133" i="1"/>
  <c r="L1133" i="1" s="1"/>
  <c r="J1106" i="1"/>
  <c r="I1106" i="1"/>
  <c r="L1106" i="1" s="1"/>
  <c r="K1127" i="1"/>
  <c r="I1127" i="1"/>
  <c r="L1127" i="1" s="1"/>
  <c r="J194" i="1"/>
  <c r="I194" i="1"/>
  <c r="L194" i="1" s="1"/>
  <c r="J1148" i="1"/>
  <c r="I1148" i="1"/>
  <c r="L1148" i="1" s="1"/>
  <c r="K1166" i="1"/>
  <c r="I1166" i="1"/>
  <c r="L1166" i="1" s="1"/>
  <c r="J1173" i="1"/>
  <c r="I1173" i="1"/>
  <c r="L1173" i="1" s="1"/>
  <c r="J693" i="1"/>
  <c r="I693" i="1"/>
  <c r="L693" i="1" s="1"/>
  <c r="I748" i="1"/>
  <c r="L748" i="1" s="1"/>
  <c r="J748" i="1"/>
  <c r="I1456" i="1"/>
  <c r="L1456" i="1" s="1"/>
  <c r="J1456" i="1"/>
  <c r="K494" i="1"/>
  <c r="I494" i="1"/>
  <c r="L494" i="1" s="1"/>
  <c r="J621" i="1"/>
  <c r="I621" i="1"/>
  <c r="L621" i="1" s="1"/>
  <c r="I492" i="1"/>
  <c r="L492" i="1" s="1"/>
  <c r="J492" i="1"/>
  <c r="J87" i="1"/>
  <c r="I87" i="1"/>
  <c r="L87" i="1" s="1"/>
  <c r="I686" i="1"/>
  <c r="L686" i="1" s="1"/>
  <c r="J686" i="1"/>
  <c r="I564" i="1"/>
  <c r="L564" i="1" s="1"/>
  <c r="J564" i="1"/>
  <c r="J723" i="1"/>
  <c r="I723" i="1"/>
  <c r="L723" i="1" s="1"/>
  <c r="I1012" i="1"/>
  <c r="L1012" i="1" s="1"/>
  <c r="J1012" i="1"/>
  <c r="J1034" i="1"/>
  <c r="I1034" i="1"/>
  <c r="L1034" i="1" s="1"/>
  <c r="J1054" i="1"/>
  <c r="I1054" i="1"/>
  <c r="L1054" i="1" s="1"/>
  <c r="K553" i="1"/>
  <c r="I553" i="1"/>
  <c r="L553" i="1" s="1"/>
  <c r="K478" i="1"/>
  <c r="I478" i="1"/>
  <c r="L478" i="1" s="1"/>
  <c r="K289" i="1"/>
  <c r="I289" i="1"/>
  <c r="L289" i="1" s="1"/>
  <c r="K324" i="1"/>
  <c r="I324" i="1"/>
  <c r="L324" i="1" s="1"/>
  <c r="K860" i="1"/>
  <c r="I860" i="1"/>
  <c r="L860" i="1" s="1"/>
  <c r="K608" i="1"/>
  <c r="I608" i="1"/>
  <c r="L608" i="1" s="1"/>
  <c r="K784" i="1"/>
  <c r="I784" i="1"/>
  <c r="L784" i="1" s="1"/>
  <c r="K962" i="1"/>
  <c r="I962" i="1"/>
  <c r="L962" i="1" s="1"/>
  <c r="I213" i="1"/>
  <c r="L213" i="1" s="1"/>
  <c r="J213" i="1"/>
  <c r="J1294" i="1"/>
  <c r="I1294" i="1"/>
  <c r="L1294" i="1" s="1"/>
  <c r="J236" i="1"/>
  <c r="I236" i="1"/>
  <c r="L236" i="1" s="1"/>
  <c r="J230" i="1"/>
  <c r="I230" i="1"/>
  <c r="L230" i="1" s="1"/>
  <c r="K1181" i="1"/>
  <c r="I1181" i="1"/>
  <c r="L1181" i="1" s="1"/>
  <c r="K1159" i="1"/>
  <c r="I1159" i="1"/>
  <c r="L1159" i="1" s="1"/>
  <c r="J1365" i="1"/>
  <c r="I1365" i="1"/>
  <c r="L1365" i="1" s="1"/>
  <c r="K391" i="1"/>
  <c r="I391" i="1"/>
  <c r="L391" i="1" s="1"/>
  <c r="K596" i="1"/>
  <c r="I596" i="1"/>
  <c r="L596" i="1" s="1"/>
  <c r="K628" i="1"/>
  <c r="I628" i="1"/>
  <c r="L628" i="1" s="1"/>
  <c r="K831" i="1"/>
  <c r="I831" i="1"/>
  <c r="L831" i="1" s="1"/>
  <c r="K541" i="1"/>
  <c r="I541" i="1"/>
  <c r="L541" i="1" s="1"/>
  <c r="K972" i="1"/>
  <c r="I972" i="1"/>
  <c r="L972" i="1" s="1"/>
  <c r="K1439" i="1"/>
  <c r="I1439" i="1"/>
  <c r="L1439" i="1" s="1"/>
  <c r="J1107" i="1"/>
  <c r="I1107" i="1"/>
  <c r="L1107" i="1" s="1"/>
  <c r="J383" i="1"/>
  <c r="I383" i="1"/>
  <c r="L383" i="1" s="1"/>
  <c r="K1154" i="1"/>
  <c r="I1154" i="1"/>
  <c r="L1154" i="1" s="1"/>
  <c r="J1216" i="1"/>
  <c r="I1216" i="1"/>
  <c r="L1216" i="1" s="1"/>
  <c r="I848" i="1"/>
  <c r="L848" i="1" s="1"/>
  <c r="J848" i="1"/>
  <c r="J292" i="1"/>
  <c r="I292" i="1"/>
  <c r="L292" i="1" s="1"/>
  <c r="J327" i="1"/>
  <c r="I327" i="1"/>
  <c r="L327" i="1" s="1"/>
  <c r="I822" i="1"/>
  <c r="L822" i="1" s="1"/>
  <c r="J822" i="1"/>
  <c r="J808" i="1"/>
  <c r="I808" i="1"/>
  <c r="L808" i="1" s="1"/>
  <c r="I1030" i="1"/>
  <c r="L1030" i="1" s="1"/>
  <c r="J1030" i="1"/>
  <c r="J1321" i="1"/>
  <c r="I1321" i="1"/>
  <c r="L1321" i="1" s="1"/>
  <c r="J1340" i="1"/>
  <c r="I1340" i="1"/>
  <c r="L1340" i="1" s="1"/>
  <c r="J348" i="1"/>
  <c r="I348" i="1"/>
  <c r="L348" i="1" s="1"/>
  <c r="I722" i="1"/>
  <c r="L722" i="1" s="1"/>
  <c r="J722" i="1"/>
  <c r="J528" i="1"/>
  <c r="I528" i="1"/>
  <c r="L528" i="1" s="1"/>
  <c r="J385" i="1"/>
  <c r="I385" i="1"/>
  <c r="L385" i="1" s="1"/>
  <c r="J1463" i="1"/>
  <c r="I1463" i="1"/>
  <c r="L1463" i="1" s="1"/>
  <c r="K607" i="1"/>
  <c r="I607" i="1"/>
  <c r="L607" i="1" s="1"/>
  <c r="K640" i="1"/>
  <c r="I640" i="1"/>
  <c r="L640" i="1" s="1"/>
  <c r="K552" i="1"/>
  <c r="I552" i="1"/>
  <c r="L552" i="1" s="1"/>
  <c r="I743" i="1"/>
  <c r="L743" i="1" s="1"/>
  <c r="J743" i="1"/>
  <c r="J404" i="1"/>
  <c r="I404" i="1"/>
  <c r="L404" i="1" s="1"/>
  <c r="J582" i="1"/>
  <c r="I582" i="1"/>
  <c r="L582" i="1" s="1"/>
  <c r="J986" i="1"/>
  <c r="I986" i="1"/>
  <c r="L986" i="1" s="1"/>
  <c r="J411" i="1"/>
  <c r="I411" i="1"/>
  <c r="L411" i="1" s="1"/>
  <c r="J1462" i="1"/>
  <c r="I1462" i="1"/>
  <c r="L1462" i="1" s="1"/>
  <c r="J91" i="1"/>
  <c r="I91" i="1"/>
  <c r="L91" i="1" s="1"/>
  <c r="I587" i="1"/>
  <c r="L587" i="1" s="1"/>
  <c r="J587" i="1"/>
  <c r="I682" i="1"/>
  <c r="L682" i="1" s="1"/>
  <c r="J682" i="1"/>
  <c r="J560" i="1"/>
  <c r="I560" i="1"/>
  <c r="L560" i="1" s="1"/>
  <c r="J102" i="1"/>
  <c r="I102" i="1"/>
  <c r="L102" i="1" s="1"/>
  <c r="J281" i="1"/>
  <c r="I281" i="1"/>
  <c r="L281" i="1" s="1"/>
  <c r="J316" i="1"/>
  <c r="I316" i="1"/>
  <c r="L316" i="1" s="1"/>
  <c r="J642" i="1"/>
  <c r="I642" i="1"/>
  <c r="L642" i="1" s="1"/>
  <c r="I963" i="1"/>
  <c r="L963" i="1" s="1"/>
  <c r="J963" i="1"/>
  <c r="K373" i="1"/>
  <c r="I373" i="1"/>
  <c r="L373" i="1" s="1"/>
  <c r="K339" i="1"/>
  <c r="I339" i="1"/>
  <c r="L339" i="1" s="1"/>
  <c r="K439" i="1"/>
  <c r="I439" i="1"/>
  <c r="L439" i="1" s="1"/>
  <c r="K929" i="1"/>
  <c r="I929" i="1"/>
  <c r="L929" i="1" s="1"/>
  <c r="K1433" i="1"/>
  <c r="I1433" i="1"/>
  <c r="L1433" i="1" s="1"/>
  <c r="J159" i="1"/>
  <c r="I159" i="1"/>
  <c r="L159" i="1" s="1"/>
  <c r="I238" i="1"/>
  <c r="L238" i="1" s="1"/>
  <c r="J238" i="1"/>
  <c r="K202" i="1"/>
  <c r="I202" i="1"/>
  <c r="L202" i="1" s="1"/>
  <c r="K1244" i="1"/>
  <c r="I1244" i="1"/>
  <c r="L1244" i="1" s="1"/>
  <c r="K130" i="1"/>
  <c r="I130" i="1"/>
  <c r="L130" i="1" s="1"/>
  <c r="I104" i="1"/>
  <c r="L104" i="1" s="1"/>
  <c r="J104" i="1"/>
  <c r="J252" i="1"/>
  <c r="I252" i="1"/>
  <c r="L252" i="1" s="1"/>
  <c r="J730" i="1"/>
  <c r="I730" i="1"/>
  <c r="L730" i="1" s="1"/>
  <c r="I1099" i="1"/>
  <c r="L1099" i="1" s="1"/>
  <c r="J1099" i="1"/>
  <c r="I359" i="1"/>
  <c r="L359" i="1" s="1"/>
  <c r="J359" i="1"/>
  <c r="I497" i="1"/>
  <c r="L497" i="1" s="1"/>
  <c r="J497" i="1"/>
  <c r="J388" i="1"/>
  <c r="I388" i="1"/>
  <c r="L388" i="1" s="1"/>
  <c r="J728" i="1"/>
  <c r="I728" i="1"/>
  <c r="L728" i="1" s="1"/>
  <c r="K934" i="1"/>
  <c r="I934" i="1"/>
  <c r="L934" i="1" s="1"/>
  <c r="K970" i="1"/>
  <c r="I970" i="1"/>
  <c r="L970" i="1" s="1"/>
  <c r="K950" i="1"/>
  <c r="I950" i="1"/>
  <c r="L950" i="1" s="1"/>
  <c r="J1460" i="1"/>
  <c r="I1460" i="1"/>
  <c r="L1460" i="1" s="1"/>
  <c r="D61" i="17" l="1"/>
  <c r="AC24" i="17" s="1"/>
  <c r="AC30" i="17"/>
  <c r="AB30" i="17" s="1"/>
  <c r="M1378" i="1"/>
  <c r="D66" i="17" s="1"/>
  <c r="AC32" i="17" s="1"/>
  <c r="AB32" i="17" s="1"/>
  <c r="Z34" i="17"/>
  <c r="R34" i="17"/>
  <c r="D34" i="17"/>
  <c r="F34" i="17"/>
  <c r="P34" i="17"/>
  <c r="X34" i="17"/>
  <c r="J34" i="17"/>
  <c r="N34" i="17"/>
  <c r="V34" i="17"/>
  <c r="H34" i="17"/>
  <c r="L34" i="17"/>
  <c r="J189" i="1"/>
  <c r="M52" i="1"/>
  <c r="D52" i="17" s="1"/>
  <c r="AC15" i="17" s="1"/>
  <c r="M62" i="1"/>
  <c r="D53" i="17" s="1"/>
  <c r="AC16" i="17" s="1"/>
  <c r="K1366" i="1"/>
  <c r="I124" i="1"/>
  <c r="L124" i="1" s="1"/>
  <c r="M100" i="1" s="1"/>
  <c r="D56" i="17" s="1"/>
  <c r="AC19" i="17" s="1"/>
  <c r="M196" i="1"/>
  <c r="M83" i="1"/>
  <c r="D54" i="17" s="1"/>
  <c r="AC17" i="17" s="1"/>
  <c r="M1225" i="1"/>
  <c r="M148" i="1"/>
  <c r="D57" i="17" s="1"/>
  <c r="AC20" i="17" s="1"/>
  <c r="M1428" i="1"/>
  <c r="D67" i="17" s="1"/>
  <c r="AC33" i="17" s="1"/>
  <c r="AB33" i="17" s="1"/>
  <c r="M1363" i="1"/>
  <c r="D65" i="17" s="1"/>
  <c r="AC31" i="17" s="1"/>
  <c r="AB31" i="17" s="1"/>
  <c r="M1453" i="1"/>
  <c r="K34" i="1"/>
  <c r="D60" i="17" l="1"/>
  <c r="AC23" i="17" s="1"/>
  <c r="D59" i="17"/>
  <c r="AC22" i="17" s="1"/>
  <c r="E23" i="16"/>
  <c r="D58" i="17"/>
  <c r="AC21" i="17" s="1"/>
  <c r="K1472" i="1"/>
  <c r="AE34" i="17"/>
  <c r="J31" i="17"/>
  <c r="V31" i="17"/>
  <c r="P31" i="17"/>
  <c r="L31" i="17"/>
  <c r="D31" i="17"/>
  <c r="X31" i="17"/>
  <c r="R31" i="17"/>
  <c r="H31" i="17"/>
  <c r="Z31" i="17"/>
  <c r="T31" i="17"/>
  <c r="N31" i="17"/>
  <c r="F31" i="17"/>
  <c r="T33" i="17"/>
  <c r="F33" i="17"/>
  <c r="X33" i="17"/>
  <c r="V33" i="17"/>
  <c r="N33" i="17"/>
  <c r="H33" i="17"/>
  <c r="J33" i="17"/>
  <c r="Z33" i="17"/>
  <c r="R33" i="17"/>
  <c r="L33" i="17"/>
  <c r="D33" i="17"/>
  <c r="P33" i="17"/>
  <c r="H32" i="17"/>
  <c r="L32" i="17"/>
  <c r="J32" i="17"/>
  <c r="D32" i="17"/>
  <c r="Z32" i="17"/>
  <c r="X32" i="17"/>
  <c r="V32" i="17"/>
  <c r="T32" i="17"/>
  <c r="R32" i="17"/>
  <c r="P32" i="17"/>
  <c r="N32" i="17"/>
  <c r="F32" i="17"/>
  <c r="L30" i="17"/>
  <c r="D30" i="17"/>
  <c r="H30" i="17"/>
  <c r="Z30" i="17"/>
  <c r="X30" i="17"/>
  <c r="V30" i="17"/>
  <c r="T30" i="17"/>
  <c r="R30" i="17"/>
  <c r="P30" i="17"/>
  <c r="N30" i="17"/>
  <c r="F30" i="17"/>
  <c r="J30" i="17"/>
  <c r="H23" i="16"/>
  <c r="J34" i="1"/>
  <c r="J1472" i="1" s="1"/>
  <c r="I34" i="1"/>
  <c r="L34" i="1" s="1"/>
  <c r="AE32" i="17" l="1"/>
  <c r="M9" i="1"/>
  <c r="AE30" i="17"/>
  <c r="AE31" i="17"/>
  <c r="AE33" i="17"/>
  <c r="L1472" i="1"/>
  <c r="G33" i="16" s="1"/>
  <c r="D50" i="17" l="1"/>
  <c r="M1472" i="1"/>
  <c r="AC48" i="17" s="1"/>
  <c r="G35" i="16"/>
  <c r="E22" i="16" l="1"/>
  <c r="D70" i="17"/>
  <c r="D71" i="17"/>
  <c r="AC13" i="17"/>
  <c r="AC36" i="17" s="1"/>
  <c r="G22" i="16" l="1"/>
  <c r="AC7" i="17" s="1"/>
  <c r="H25" i="16"/>
  <c r="AB26" i="17" l="1"/>
  <c r="AB28" i="17"/>
  <c r="AB25" i="17"/>
  <c r="AB27" i="17"/>
  <c r="AB24" i="17"/>
  <c r="AB14" i="17"/>
  <c r="AB22" i="17"/>
  <c r="AB18" i="17"/>
  <c r="AB16" i="17"/>
  <c r="AB20" i="17"/>
  <c r="AB17" i="17"/>
  <c r="AB21" i="17"/>
  <c r="AB15" i="17"/>
  <c r="AB23" i="17"/>
  <c r="AB19" i="17"/>
  <c r="AB13" i="17"/>
  <c r="H22" i="16"/>
  <c r="H27" i="16" s="1"/>
  <c r="N15" i="17" l="1"/>
  <c r="T15" i="17"/>
  <c r="D15" i="17"/>
  <c r="V15" i="17"/>
  <c r="F15" i="17"/>
  <c r="L15" i="17"/>
  <c r="R15" i="17"/>
  <c r="X15" i="17"/>
  <c r="H15" i="17"/>
  <c r="Z15" i="17"/>
  <c r="J15" i="17"/>
  <c r="P15" i="17"/>
  <c r="X16" i="17"/>
  <c r="H16" i="17"/>
  <c r="R16" i="17"/>
  <c r="P16" i="17"/>
  <c r="Z16" i="17"/>
  <c r="J16" i="17"/>
  <c r="L16" i="17"/>
  <c r="V16" i="17"/>
  <c r="F16" i="17"/>
  <c r="T16" i="17"/>
  <c r="D16" i="17"/>
  <c r="N16" i="17"/>
  <c r="T24" i="17"/>
  <c r="D24" i="17"/>
  <c r="N24" i="17"/>
  <c r="L24" i="17"/>
  <c r="V24" i="17"/>
  <c r="F24" i="17"/>
  <c r="X24" i="17"/>
  <c r="H24" i="17"/>
  <c r="R24" i="17"/>
  <c r="P24" i="17"/>
  <c r="Z24" i="17"/>
  <c r="J24" i="17"/>
  <c r="Z26" i="17"/>
  <c r="J26" i="17"/>
  <c r="P26" i="17"/>
  <c r="R26" i="17"/>
  <c r="X26" i="17"/>
  <c r="H26" i="17"/>
  <c r="N26" i="17"/>
  <c r="T26" i="17"/>
  <c r="D26" i="17"/>
  <c r="V26" i="17"/>
  <c r="F26" i="17"/>
  <c r="L26" i="17"/>
  <c r="J20" i="17"/>
  <c r="R20" i="17"/>
  <c r="P20" i="17"/>
  <c r="N20" i="17"/>
  <c r="L20" i="17"/>
  <c r="T20" i="17"/>
  <c r="Z20" i="17"/>
  <c r="H20" i="17"/>
  <c r="F20" i="17"/>
  <c r="D20" i="17"/>
  <c r="X20" i="17"/>
  <c r="V20" i="17"/>
  <c r="Z14" i="17"/>
  <c r="J14" i="17"/>
  <c r="P14" i="17"/>
  <c r="R14" i="17"/>
  <c r="X14" i="17"/>
  <c r="H14" i="17"/>
  <c r="N14" i="17"/>
  <c r="T14" i="17"/>
  <c r="D14" i="17"/>
  <c r="V14" i="17"/>
  <c r="F14" i="17"/>
  <c r="L14" i="17"/>
  <c r="Z19" i="17"/>
  <c r="J19" i="17"/>
  <c r="P19" i="17"/>
  <c r="R19" i="17"/>
  <c r="X19" i="17"/>
  <c r="H19" i="17"/>
  <c r="N19" i="17"/>
  <c r="T19" i="17"/>
  <c r="D19" i="17"/>
  <c r="V19" i="17"/>
  <c r="F19" i="17"/>
  <c r="L19" i="17"/>
  <c r="X17" i="17"/>
  <c r="H17" i="17"/>
  <c r="R17" i="17"/>
  <c r="P17" i="17"/>
  <c r="Z17" i="17"/>
  <c r="J17" i="17"/>
  <c r="L17" i="17"/>
  <c r="V17" i="17"/>
  <c r="F17" i="17"/>
  <c r="T17" i="17"/>
  <c r="D17" i="17"/>
  <c r="N17" i="17"/>
  <c r="Z22" i="17"/>
  <c r="R22" i="17"/>
  <c r="J22" i="17"/>
  <c r="F22" i="17"/>
  <c r="T22" i="17"/>
  <c r="L22" i="17"/>
  <c r="D22" i="17"/>
  <c r="V22" i="17"/>
  <c r="X22" i="17"/>
  <c r="P22" i="17"/>
  <c r="H22" i="17"/>
  <c r="N22" i="17"/>
  <c r="L25" i="17"/>
  <c r="V25" i="17"/>
  <c r="F25" i="17"/>
  <c r="T25" i="17"/>
  <c r="D25" i="17"/>
  <c r="N25" i="17"/>
  <c r="P25" i="17"/>
  <c r="Z25" i="17"/>
  <c r="J25" i="17"/>
  <c r="X25" i="17"/>
  <c r="H25" i="17"/>
  <c r="R25" i="17"/>
  <c r="V23" i="17"/>
  <c r="F23" i="17"/>
  <c r="L23" i="17"/>
  <c r="N23" i="17"/>
  <c r="T23" i="17"/>
  <c r="D23" i="17"/>
  <c r="Z23" i="17"/>
  <c r="J23" i="17"/>
  <c r="P23" i="17"/>
  <c r="R23" i="17"/>
  <c r="X23" i="17"/>
  <c r="H23" i="17"/>
  <c r="Z28" i="17"/>
  <c r="L28" i="17"/>
  <c r="R28" i="17"/>
  <c r="T28" i="17"/>
  <c r="D28" i="17"/>
  <c r="P28" i="17"/>
  <c r="V28" i="17"/>
  <c r="F28" i="17"/>
  <c r="J28" i="17"/>
  <c r="X28" i="17"/>
  <c r="H28" i="17"/>
  <c r="N28" i="17"/>
  <c r="T13" i="17"/>
  <c r="L13" i="17"/>
  <c r="X13" i="17"/>
  <c r="H13" i="17"/>
  <c r="V13" i="17"/>
  <c r="N13" i="17"/>
  <c r="F13" i="17"/>
  <c r="P13" i="17"/>
  <c r="Z13" i="17"/>
  <c r="R13" i="17"/>
  <c r="J13" i="17"/>
  <c r="D13" i="17"/>
  <c r="AB36" i="17"/>
  <c r="L21" i="17"/>
  <c r="V21" i="17"/>
  <c r="F21" i="17"/>
  <c r="T21" i="17"/>
  <c r="D21" i="17"/>
  <c r="N21" i="17"/>
  <c r="P21" i="17"/>
  <c r="Z21" i="17"/>
  <c r="J21" i="17"/>
  <c r="X21" i="17"/>
  <c r="H21" i="17"/>
  <c r="R21" i="17"/>
  <c r="Z18" i="17"/>
  <c r="J18" i="17"/>
  <c r="P18" i="17"/>
  <c r="R18" i="17"/>
  <c r="X18" i="17"/>
  <c r="H18" i="17"/>
  <c r="N18" i="17"/>
  <c r="T18" i="17"/>
  <c r="D18" i="17"/>
  <c r="V18" i="17"/>
  <c r="F18" i="17"/>
  <c r="L18" i="17"/>
  <c r="N27" i="17"/>
  <c r="T27" i="17"/>
  <c r="D27" i="17"/>
  <c r="V27" i="17"/>
  <c r="F27" i="17"/>
  <c r="L27" i="17"/>
  <c r="R27" i="17"/>
  <c r="X27" i="17"/>
  <c r="H27" i="17"/>
  <c r="Z27" i="17"/>
  <c r="J27" i="17"/>
  <c r="P27" i="17"/>
  <c r="F36" i="17" l="1"/>
  <c r="F37" i="17" s="1"/>
  <c r="AE24" i="17"/>
  <c r="D36" i="17"/>
  <c r="D37" i="17" s="1"/>
  <c r="C33" i="17"/>
  <c r="C15" i="17"/>
  <c r="C17" i="17"/>
  <c r="C21" i="17"/>
  <c r="C30" i="17"/>
  <c r="C20" i="17"/>
  <c r="C34" i="17"/>
  <c r="C27" i="17"/>
  <c r="C32" i="17"/>
  <c r="C12" i="17"/>
  <c r="C24" i="17"/>
  <c r="C23" i="17"/>
  <c r="C26" i="17"/>
  <c r="C18" i="17"/>
  <c r="C13" i="17"/>
  <c r="C19" i="17"/>
  <c r="C25" i="17"/>
  <c r="C28" i="17"/>
  <c r="C22" i="17"/>
  <c r="C31" i="17"/>
  <c r="C14" i="17"/>
  <c r="C16" i="17"/>
  <c r="AE13" i="17"/>
  <c r="Z36" i="17"/>
  <c r="Z37" i="17" s="1"/>
  <c r="J36" i="17"/>
  <c r="J37" i="17" s="1"/>
  <c r="P36" i="17"/>
  <c r="P37" i="17" s="1"/>
  <c r="AE21" i="17"/>
  <c r="V36" i="17"/>
  <c r="V37" i="17" s="1"/>
  <c r="T36" i="17"/>
  <c r="T37" i="17" s="1"/>
  <c r="AE22" i="17"/>
  <c r="AE17" i="17"/>
  <c r="AE19" i="17"/>
  <c r="AE14" i="17"/>
  <c r="AE16" i="17"/>
  <c r="H36" i="17"/>
  <c r="H37" i="17" s="1"/>
  <c r="AE18" i="17"/>
  <c r="R36" i="17"/>
  <c r="R37" i="17" s="1"/>
  <c r="N36" i="17"/>
  <c r="N37" i="17" s="1"/>
  <c r="L36" i="17"/>
  <c r="L37" i="17" s="1"/>
  <c r="AE15" i="17"/>
  <c r="X36" i="17"/>
  <c r="X37" i="17" s="1"/>
  <c r="AE23" i="17"/>
  <c r="AE20" i="17"/>
  <c r="D38" i="17" l="1"/>
  <c r="F38" i="17" s="1"/>
  <c r="H38" i="17" s="1"/>
  <c r="J38" i="17" s="1"/>
  <c r="L38" i="17" s="1"/>
  <c r="N38" i="17" s="1"/>
  <c r="P38" i="17" s="1"/>
  <c r="R38" i="17" s="1"/>
  <c r="T38" i="17" s="1"/>
  <c r="V38" i="17" s="1"/>
  <c r="X38" i="17" s="1"/>
  <c r="Z38" i="17" s="1"/>
  <c r="AB37" i="17"/>
  <c r="E36" i="17"/>
  <c r="E37" i="17" s="1"/>
  <c r="E38" i="17" s="1"/>
  <c r="G36" i="17"/>
  <c r="G37" i="17" s="1"/>
  <c r="S36" i="17"/>
  <c r="S37" i="17" s="1"/>
  <c r="M36" i="17"/>
  <c r="M37" i="17" s="1"/>
  <c r="AA36" i="17"/>
  <c r="AA37" i="17" s="1"/>
  <c r="O36" i="17"/>
  <c r="O37" i="17" s="1"/>
  <c r="Y36" i="17"/>
  <c r="Y37" i="17" s="1"/>
  <c r="W36" i="17"/>
  <c r="W37" i="17" s="1"/>
  <c r="C36" i="17"/>
  <c r="U36" i="17"/>
  <c r="U37" i="17" s="1"/>
  <c r="Q36" i="17"/>
  <c r="Q37" i="17" s="1"/>
  <c r="K36" i="17"/>
  <c r="K37" i="17" s="1"/>
  <c r="I36" i="17"/>
  <c r="I37" i="17" s="1"/>
  <c r="G38" i="17" l="1"/>
  <c r="I38" i="17" s="1"/>
  <c r="K38" i="17" s="1"/>
  <c r="M38" i="17" s="1"/>
  <c r="O38" i="17" s="1"/>
  <c r="Q38" i="17" s="1"/>
  <c r="S38" i="17" s="1"/>
  <c r="U38" i="17" s="1"/>
  <c r="W38" i="17" s="1"/>
  <c r="Y38" i="17" s="1"/>
  <c r="AA38" i="17" s="1"/>
</calcChain>
</file>

<file path=xl/comments1.xml><?xml version="1.0" encoding="utf-8"?>
<comments xmlns="http://schemas.openxmlformats.org/spreadsheetml/2006/main">
  <authors>
    <author>Um usuário do Microsoft Office satisfeito</author>
    <author>arcilioferreira</author>
  </authors>
  <commentList>
    <comment ref="C1" authorId="0">
      <text>
        <r>
          <rPr>
            <sz val="9"/>
            <color indexed="81"/>
            <rFont val="Tahoma"/>
            <family val="2"/>
          </rPr>
          <t xml:space="preserve">O LOGOTIPO DEVERÁ SER ADEQUADO AO ÓRGÃO
</t>
        </r>
      </text>
    </comment>
    <comment ref="F30" authorId="1">
      <text>
        <r>
          <rPr>
            <b/>
            <sz val="8"/>
            <color indexed="81"/>
            <rFont val="Tahoma"/>
            <family val="2"/>
          </rPr>
          <t>Dimensionar o Prazo da Obra</t>
        </r>
      </text>
    </comment>
    <comment ref="G33" authorId="1">
      <text>
        <r>
          <rPr>
            <b/>
            <sz val="8"/>
            <color indexed="81"/>
            <rFont val="Tahoma"/>
            <family val="2"/>
          </rPr>
          <t>Inserir Percentual referente a Material</t>
        </r>
      </text>
    </comment>
    <comment ref="G35" authorId="1">
      <text>
        <r>
          <rPr>
            <b/>
            <sz val="8"/>
            <color indexed="81"/>
            <rFont val="Tahoma"/>
            <family val="2"/>
          </rPr>
          <t>Este campo será preenchido automaticamente</t>
        </r>
      </text>
    </comment>
  </commentList>
</comments>
</file>

<file path=xl/comments2.xml><?xml version="1.0" encoding="utf-8"?>
<comments xmlns="http://schemas.openxmlformats.org/spreadsheetml/2006/main">
  <authors>
    <author>Wagner Deconto</author>
    <author>wagnerdeconto</author>
    <author>Altair  Freire</author>
  </authors>
  <commentList>
    <comment ref="B12" authorId="0">
      <text>
        <r>
          <rPr>
            <sz val="8"/>
            <color indexed="81"/>
            <rFont val="Tahoma"/>
            <family val="2"/>
          </rPr>
          <t xml:space="preserve">ESTE ITEM DEVERÁ SER FATURADO DE ACORDO COM O % DA MEDIÇÃO
</t>
        </r>
      </text>
    </comment>
    <comment ref="B29" authorId="1">
      <text>
        <r>
          <rPr>
            <b/>
            <sz val="8"/>
            <color indexed="81"/>
            <rFont val="Tahoma"/>
            <family val="2"/>
          </rPr>
          <t xml:space="preserve">ELEVADORES,
CENTRAL DE AR CONDICIONADO, ENTRE OUTROS.
</t>
        </r>
        <r>
          <rPr>
            <sz val="8"/>
            <color indexed="81"/>
            <rFont val="Tahoma"/>
            <family val="2"/>
          </rPr>
          <t xml:space="preserve">
</t>
        </r>
      </text>
    </comment>
    <comment ref="C37" authorId="2">
      <text>
        <r>
          <rPr>
            <b/>
            <sz val="9"/>
            <color indexed="81"/>
            <rFont val="Tahoma"/>
            <family val="2"/>
          </rPr>
          <t xml:space="preserve">INSERIR O PERCENTUAL DE DESCONTO OFERTADO PELA EMPRESA COM 4 CASAS DECIMAIS
</t>
        </r>
        <r>
          <rPr>
            <sz val="9"/>
            <color indexed="81"/>
            <rFont val="Tahoma"/>
            <family val="2"/>
          </rPr>
          <t xml:space="preserve">
</t>
        </r>
      </text>
    </comment>
    <comment ref="AB37" authorId="1">
      <text>
        <r>
          <rPr>
            <sz val="8"/>
            <color indexed="81"/>
            <rFont val="Tahoma"/>
            <family val="2"/>
          </rPr>
          <t>VERIFICAR SE O SOMATÓRIO DAS PARCELAS CONSIDERANDO OS ARREDONDAMENTOS SE IGUALAM AO PREÇO MÁXIMO (CÉLULA P39) E/OU VALOR PROPOSTO (CÉLULA P40).</t>
        </r>
      </text>
    </comment>
  </commentList>
</comments>
</file>

<file path=xl/comments3.xml><?xml version="1.0" encoding="utf-8"?>
<comments xmlns="http://schemas.openxmlformats.org/spreadsheetml/2006/main">
  <authors>
    <author>Wagner Deconto</author>
  </authors>
  <commentList>
    <comment ref="D2" authorId="0">
      <text>
        <r>
          <rPr>
            <b/>
            <sz val="9"/>
            <color indexed="81"/>
            <rFont val="Tahoma"/>
            <family val="2"/>
          </rPr>
          <t>INSERIR SECRETARIA PROPRIETÁRIA DO PRÓPRIO</t>
        </r>
        <r>
          <rPr>
            <sz val="9"/>
            <color indexed="81"/>
            <rFont val="Tahoma"/>
            <family val="2"/>
          </rPr>
          <t xml:space="preserve">
</t>
        </r>
      </text>
    </comment>
    <comment ref="D4" authorId="0">
      <text>
        <r>
          <rPr>
            <b/>
            <sz val="9"/>
            <color indexed="81"/>
            <rFont val="Tahoma"/>
            <family val="2"/>
          </rPr>
          <t>INSERIR NOME DO PRÓPRIO - CAMPO OBRIGATÓRIO</t>
        </r>
        <r>
          <rPr>
            <sz val="9"/>
            <color indexed="81"/>
            <rFont val="Tahoma"/>
            <family val="2"/>
          </rPr>
          <t xml:space="preserve">
</t>
        </r>
      </text>
    </comment>
    <comment ref="K5" authorId="0">
      <text>
        <r>
          <rPr>
            <b/>
            <sz val="9"/>
            <color indexed="81"/>
            <rFont val="Tahoma"/>
            <family val="2"/>
          </rPr>
          <t>INSERIR NÚMERO DA ART / RRT DO LEVANTAMENTO OU ORÇAMENTO ESTIMATIVO - CAMPO OBRIGATÓRIO</t>
        </r>
        <r>
          <rPr>
            <sz val="9"/>
            <color indexed="81"/>
            <rFont val="Tahoma"/>
            <family val="2"/>
          </rPr>
          <t xml:space="preserve">
OBS: ALTERAR CÉLULA J5 NO CASO DE RRT</t>
        </r>
      </text>
    </comment>
    <comment ref="D6" authorId="0">
      <text>
        <r>
          <rPr>
            <b/>
            <sz val="9"/>
            <color indexed="81"/>
            <rFont val="Tahoma"/>
            <family val="2"/>
          </rPr>
          <t>INSERIR DATA - CAMPO OBRIGATÓRIO</t>
        </r>
        <r>
          <rPr>
            <sz val="9"/>
            <color indexed="81"/>
            <rFont val="Tahoma"/>
            <family val="2"/>
          </rPr>
          <t xml:space="preserve">
</t>
        </r>
      </text>
    </comment>
    <comment ref="K6" authorId="0">
      <text>
        <r>
          <rPr>
            <b/>
            <sz val="9"/>
            <color indexed="81"/>
            <rFont val="Tahoma"/>
            <family val="2"/>
          </rPr>
          <t xml:space="preserve">INSERIR NÚMERO DA IDENTIDADE PROFISSIONAL DO RESPONSÁVEL TÉCNICO - CAMPO OBRIGATÓRIO
</t>
        </r>
        <r>
          <rPr>
            <sz val="9"/>
            <color indexed="81"/>
            <rFont val="Tahoma"/>
            <family val="2"/>
          </rPr>
          <t xml:space="preserve">OBS: EDITAR CÉLULA J7 NO CASO DE ARQUITETO (REG. CAU).
</t>
        </r>
      </text>
    </comment>
  </commentList>
</comments>
</file>

<file path=xl/sharedStrings.xml><?xml version="1.0" encoding="utf-8"?>
<sst xmlns="http://schemas.openxmlformats.org/spreadsheetml/2006/main" count="4614" uniqueCount="2303">
  <si>
    <t>ALVENARIA DE VEDAÇÃO DE BLOCOS CERÂMICOS FURADOS NA HORIZONTAL DE 14X9X19CM (ESPESSURA 14CM) DE PAREDES COM ÁREA LÍQUIDA MAIOR OU IGUAL A 6M² COM VÃOS E ARGAMASSA DE ASSENTAMENTO COM PREPARO EM BETONEIRA. AF_06/2014.</t>
  </si>
  <si>
    <t>ALVENARIA DE VEDAÇÃO DE BLOCOS CERÂMICOS FURADOS NA HORIZONTAL DE 9X14X19CM (ESPESSURA 9CM) DE PAREDES COM ÁREA LÍQUIDA MAIOR OU IGUAL A 6M² COM VÃOS E ARGAMASSA DE ASSENTAMENTO COM PREPARO EM BETONEIRA. AF_06/2014</t>
  </si>
  <si>
    <t>CAIXA DE INSPEÇÃO EM ALVENARIA DE TIJOLO MACIÇO 60X60X60CM, REVESTIDA INTERNAMENTO COM BARRA LISA (CIMENTO E AREIA, TRAÇO 1:4) E=2,0CM, COM TAMPA PRÉ-MOLDADA DE CONCRETO E FUNDO DE CONCRETO 15MPA TIPO C - ESCAVAÇÃO E CONFECÇÃO</t>
  </si>
  <si>
    <t>CHAPISCO APLICADO NO TETO, COM DESEMPENADEIRA DENTADA. ARGAMASSAINDUSTRIALIZADA COM PREPARO EM MISTURADOR 300 KG. AF_06/2014</t>
  </si>
  <si>
    <t>EMBOÇO OU MASSA ÚNICA EM ARGAMASSA TRAÇO 1:2:8, PREPARO MECÂNICOCOM BETONEIRA 400 L, APLICADA MANUALMENTE EM PANOS DE FACHADA COM PRESENÇA DE VÃOS, ESPESSURA DE 25 MM. AF_06/2014</t>
  </si>
  <si>
    <t>REATERRO APILOADO EM CAMADAS 0,20M, UTILIZANDO MATERIAL ARGILO-ARENOSO ADQUIRIDO EM JAZIDA, JÁ CONSIDERANDO UM ACRÉSCIMO DE 25% NO VOLUME DO MATERIAL ADQUIRIDO, NÃO CONSIDERANDO O TRANSPORTE ATÉ O REATERRO</t>
  </si>
  <si>
    <t>TAPUME DE CHAPA DE MADEIRA COMPENSADA, E= 6MM, COM PINTURA A CAL E REAPROVEITAMENTO DE 2X</t>
  </si>
  <si>
    <t>Resolução Conjunta SEIL/PRED N° 007/2014</t>
  </si>
  <si>
    <t>LAVATÓRIO LOUÇA BRANCA COM COLUNA, 45 X 55CM OU EQUIVALENTE, PADRÃO MÉDIO - FORNECIMENTO E INSTALAÇÃO. AF_12/2013_P</t>
  </si>
  <si>
    <t>APLICAÇÃO E LIXAMENTO DE MASSA LÁTEX EM PAREDES, DUAS DEMÃOS. AF_06/2014</t>
  </si>
  <si>
    <t>APLICAÇÃO E LIXAMENTO DE MASSA LÁTEX EM TETO, DUAS DEMÃOS. AF_06/2014</t>
  </si>
  <si>
    <t>APLICAÇÃO E LIXAMENTO DE MASSA LÁTEX EM TETO, UMA DEMÃO. AF_06/2014</t>
  </si>
  <si>
    <t>APLICAÇÃO MANUAL DE PINTURA COM TINTA LÁTEX ACRÍLICA EM TETO, DUAS DEMÃOS. AF_06/2014</t>
  </si>
  <si>
    <t>APLICAÇÃO MANUAL DE PINTURA COM TINTA LÁTEX PVA EM TETO, DUAS DEMÃOS. AF_06/2014</t>
  </si>
  <si>
    <t>APLICAÇÃO MANUAL DE PINTURA COM TINTA TEXTURIZADA ACRÍLICA EM SUPERFÍCIES EXTERNAS DE SACADA DE EDIFÍCIOS DE MÚLTIPLOS PAVIMENTOS, DUAS CORES. AF_06/2014</t>
  </si>
  <si>
    <t>CHAPISCO APLICADO TANTO EM PILARES E VIGAS DE CONCRETO COMO EM ALVENARIA DE FACHADA COM PRESENÇA DE VÃOS, COM COLHER DE PEDREIRO.ARGAMASSA TRAÇO 1:3 COM PREPARO MANUAL. AF_06/2014</t>
  </si>
  <si>
    <t>CHAPISCO APLICADO TANTO EM PILARES E VIGAS DE CONCRETO COMO EM ALVENARIAS DE PAREDES INTERNAS, COM COLHER DE PEDREIRO. ARGAMASSA TRAÇO 1:3 COM PREPARO MANUAL. AF_06/2014</t>
  </si>
  <si>
    <t>PINTURA ESMALTE FOSCO, DUAS DEMAOS, SOBRE SUPERFICIE METALICA, INCLUSO UMA DEMAO DE FUNDO ANTICORROSIVO. UTILIZACAO DE REVOLVER (AR-COMPRIMIDO).</t>
  </si>
  <si>
    <t>EMBOÇO, PARA RECEBIMENTO DE CERÂMICA, EM ARGAMASSA TRAÇO 1:2:8, PREPARO MECÂNICO COM BETONEIRA 400L, APLICADO MANUALMENTE EM FACES INTERNAS DE PAREDES DE AMBIENTES COM ÁREA ENTRE 5M2 E 10M2, ESPESSURA DE 20 MM, COM EXECUÇÃO DE TALISCAS. AF_06/2014</t>
  </si>
  <si>
    <t>PAVIMENTACAO EM BLOCOS DE CONCRETO SEXTAVADO, ESPESSURA 6 CM, JUNTA RÍGIDA, COM ARGAMASSA NO TRACO 1:4 (CIMENTO E AREIA), ASSENTADOS SOBRE COLCHAO DE PO DE PEDRA, COM APOIO DE CAMINHÃO TOCO.</t>
  </si>
  <si>
    <t>TOMADA DE EMBUTIR 2P+T 20A/250V C/ PLACA - FORNECIMENTO E INSTALACAO</t>
  </si>
  <si>
    <t>INTERRUPTOR PULSADOR DE CAMPAINHA OU MINUTERIA 2A/250V C/ CAIXA - FORNECIMENTO E INSTALACAO</t>
  </si>
  <si>
    <t>CALHA EM CONCRETO SIMPLES, MEIA CANA DE CONCRETO, DIAMETRO 300 MM</t>
  </si>
  <si>
    <t>74121/1</t>
  </si>
  <si>
    <t>JUNTA DE DILATACAO PARA IMPERMEABILIZACAO, COM SELANTE ELASTICO MONOCOMPONENTE A BASE DE POLIURETANO, DIMENSOES 1X1CM.</t>
  </si>
  <si>
    <t>Responsável Técnico</t>
  </si>
  <si>
    <t>CABO DE COBRE ISOLAMENTO TERMOPLASTICO 0,6/1KV 2,5MM2 ANTI-CHAMA- FORNECIMENTO E INSTALACAO</t>
  </si>
  <si>
    <t>CABO DE COBRE ISOLAMENTO TERMOPLASTICO 0,6/1KV 10MM2 ANTI-CHAMA - FORNECIMENTO E INSTALACAO</t>
  </si>
  <si>
    <t>CABO DE COBRE ISOLAMENTO TERMOPLASTICO 0,6/1KV 16MM2 ANTI-CHAMA - FORNECIMENTO E INSTALACAO</t>
  </si>
  <si>
    <t>CABO DE COBRE ISOLAMENTO TERMOPLASTICO 0,6/1KV 25MM2 ANTI-CHAMA - FORNECIMENTO E INSTALACAO</t>
  </si>
  <si>
    <t>CABO DE COBRE ISOLAMENTO TERMOPLASTICO 0,6/1KV 35MM2 ANTI-CHAMA - FORNECIMENTO E INSTALACAO</t>
  </si>
  <si>
    <t>CABO DE COBRE ISOLAMENTO TERMOPLASTICO 0,6/1KV 50MM2 ANTI-CHAMA - FORNECIMENTO E INSTALACAO</t>
  </si>
  <si>
    <t>TUBO PVC CORRUGADO PERFURADO 100 MM C/ JUNTA ELASTICA PARA DRENAGEM.</t>
  </si>
  <si>
    <t>TUBO CONCRETO SIMPLES DN 300 MM PARA DRENAGEM - FORNECIMENTO E INSTALACAO INCLUSIVE ESCAVACAO MANUAL 1M3/M</t>
  </si>
  <si>
    <t>TUBO CONCRETO SIMPLES DN 400 MM PARA DRENAGEM - FORNECIMENTO E INSTALACAO INCLUSIVE ESCAVACAO MANUAL 1,5M3/M</t>
  </si>
  <si>
    <t>73976/5</t>
  </si>
  <si>
    <t>TUBO DE AÇO GALVANIZADO COM COSTURA 1.1/4" (32MM), INCLUSIVE CONEXOES - FORNECIMENTO E INSTALACAO</t>
  </si>
  <si>
    <t>73976/8</t>
  </si>
  <si>
    <t>REGISTRO PRESSAO 3/4" COM CANOPLA ACABAMENTO CROMADO - FORNECIMENTO E INSTALACAO</t>
  </si>
  <si>
    <t>SABONETEIRA DE SOBREPOR (FIXADA NA PAREDE), TIPO CONCHA, EM ACO INOXIDAVEL - FORNECIMENTO E INSTALACAO</t>
  </si>
  <si>
    <t>ELEVADOR</t>
  </si>
  <si>
    <t>ESCADA TIPO MARINHEIRO EM ACO CA-50 12,5", INCLUSO PINTURA COM FUNDO ANTICORROSIVO TIPO ZARCAO</t>
  </si>
  <si>
    <t>73922/3</t>
  </si>
  <si>
    <t>PISO CIMENTADO TRACO 1:3 (CIMENTO E AREIA) ACABAMENTO LISO ESPESSURA 2,0CM, PREPARO MANUAL DA ARGAMASSA</t>
  </si>
  <si>
    <t>74145/1</t>
  </si>
  <si>
    <t>74245/1</t>
  </si>
  <si>
    <t>PINTURA ACRILICA EM PISO CIMENTADO DUAS DEMAOS</t>
  </si>
  <si>
    <t>PISO CIMENTADO TRAÇO 1:3 (CIMENTO E AREIA) ACABAMENTO LISO PIGMENTADO ESPESSURA 1,5CM COM JUNTAS PLASTICAS DE DILATACAO E ARGAMASSA EM PREPARO MANUAL</t>
  </si>
  <si>
    <t>ELETRODUTO DE PVC FLEXIVEL CORRUGADO DN 25MM (1") FORNECIMENTO EINSTALACAO</t>
  </si>
  <si>
    <t>ELETRODUTO DE PVC RIGIDO ROSCAVEL DN 20MM (3/4") INCL CONEXOES, FORNECIMENTO E INSTALACAO</t>
  </si>
  <si>
    <t>74252/1</t>
  </si>
  <si>
    <t>ELETRODUTO DE PVC RIGIDO ROSCAVEL DN 25MM (1") INCL CONEXOES, FORNECIMENTO E INSTALACAO</t>
  </si>
  <si>
    <t>ELETRODUTO DE PVC RIGIDO ROSCAVEL DN 40MM (1 1/2") INCL CONEXOES, FORNECIMENTO E INSTALACAO</t>
  </si>
  <si>
    <t>ELETRODUTO DE PVC RIGIDO ROSCAVEL DN 50MM (2"), INCL CONEXOES, FORNECIMENTO E INSTALACAO</t>
  </si>
  <si>
    <t>ELETRODUTO DE PVC RIGIDO ROSCAVEL DN 75MM (3"), INCL CONEXOES, FORNECIMENTO E INSTALACAO</t>
  </si>
  <si>
    <t>CABO DE COBRE ISOLAMENTO TERMOPLASTICO 0,6/1KV 95MM2 ANTI-CHAMA - FORNECIMENTO E INSTALACAO</t>
  </si>
  <si>
    <t>TANQUE DE LOUÇA BRANCA COM COLUNA, 22L OU EQUIVALENTE - FORNECIMENTO E INSTALAÇÃO. AF_12/2013_P</t>
  </si>
  <si>
    <t>CAIXA DE PASSAGEM PVC 4X2" - FORNECIMENTO E INSTALACAO</t>
  </si>
  <si>
    <t>CAIXA DE PASSAGEM 40X40X50 FUNDO BRITA COM TAMPA</t>
  </si>
  <si>
    <t>IMPERMEABILIZACAO DE SUPERFICIE COM MANTA ASFALTICA (COM POLIMEROS TIPO APP), E=3 MM</t>
  </si>
  <si>
    <t>QUADRO DE DISTRIBUICAO PARA TELEFONE N.2, 20X20X12CM EM CHAPA METALICA, DE EMBUTIR, SEM ACESSORIOS, PADRAO TELEBRAS, FORNECIMENTOE INSTALACAO</t>
  </si>
  <si>
    <t>74236/1</t>
  </si>
  <si>
    <t>73931/1</t>
  </si>
  <si>
    <t>ESTRUTURA EM MADEIRA APARELHADA, PARA TELHA ONDULADA DE FIBROCIMENTO, ALUMINIO OU PLASTICA, APOIADA EM LAJE OU PAREDE</t>
  </si>
  <si>
    <t>TUBO DE AÇO GALVANIZADO COM COSTURA 2.1/2" (65MM), INCLUSIVE CONEXOES - FORNECIMENTO E INSTALACAO</t>
  </si>
  <si>
    <t>73976/9</t>
  </si>
  <si>
    <t>TUBO DE AÇO GALVANIZADO COM COSTURA 3" (80MM), INCLUSIVE CONEXOES - FORNECIMENTO E INSTALACAO</t>
  </si>
  <si>
    <t>PROTECAO MECANICA DE SUPERFICIE COM ARGAMASSA DE CIMENTO E AREIA, TRACO 1:3, JUNTA BATIDA, E=3 CM</t>
  </si>
  <si>
    <t>TELHAMENTO COM TELHA DE FIBROCIMENTO ONDULADA, ESPESSURA 6MM, INCLUSO JUNTAS DE VEDACAO E ACESSORIOS DE FIXACAO, EXCLUINDO MADEIRAMENTO</t>
  </si>
  <si>
    <t>74045/1</t>
  </si>
  <si>
    <t>CHAVE DE BOIA AUTOMÁTICA</t>
  </si>
  <si>
    <t>CUBA DE EMBUTIR OVAL EM LOUÇA BRANCA, 35 X 50CM OU EQUIVALENTE -FORNECIMENTO E INSTALAÇÃO. AF_12/2013</t>
  </si>
  <si>
    <t>74165/1</t>
  </si>
  <si>
    <t>TUBO PVC ESGOTO JS PREDIAL DN 40MM, INCLUSIVE CONEXOES - FORNECIMENTO E INSTALACAO</t>
  </si>
  <si>
    <t>74165/2</t>
  </si>
  <si>
    <t>TUBO PVC ESGOTO PREDIAL DN 50MM, INCLUSIVE CONEXOES - FORNECIMENTO E INSTALACAO</t>
  </si>
  <si>
    <t>74165/3</t>
  </si>
  <si>
    <t>TUBO PVC ESGOTO PREDIAL DN 75MM, INCLUSIVE CONEXOES - FORNECIMENTO E INSTALACAO</t>
  </si>
  <si>
    <t>74165/4</t>
  </si>
  <si>
    <t>TUBO PVC ESGOTO PREDIAL DN 100MM, INCLUSIVE CONEXOES - FORNECIMENTO E INSTALACAO</t>
  </si>
  <si>
    <t>TUBO LEVE PVC RIGIDO D=150MM</t>
  </si>
  <si>
    <t>TUBO LEVE PVC RIGIDO D=200MM</t>
  </si>
  <si>
    <t>TUBO LEVE PVC RIGIDO D=300MM</t>
  </si>
  <si>
    <t>73781/3</t>
  </si>
  <si>
    <t>ISOLADOR DE SUSPENSAO (DISCO) TP CAVILHA CLASSE 15KV - 6''. FORNECIMENTO E INSTALACAO.</t>
  </si>
  <si>
    <t>ESCAVACAO MECANICA, A CEU ABERTO, EM MATERIAL DE 1A CATEGORIA, COM ESCAVADEIRA HIDRAULICA, CAPACIDADE DE 0,78 M3</t>
  </si>
  <si>
    <t>73783/6</t>
  </si>
  <si>
    <t>POSTE CONCRETO SEÇÃO CIRCULAR COMPRIMENTO=7M CARGA NOMINAL TOPO 200KG INCLUSIVE ESCAVACAO EXCLUSIVE TRANSPORTE - FORNECIMENTO E COLOCAÇÃO</t>
  </si>
  <si>
    <t>73798/1</t>
  </si>
  <si>
    <t>74065/1</t>
  </si>
  <si>
    <t>PINTURA ESMALTE FOSCO PARA MADEIRA, DUAS DEMAOS, SOBRE FUNDO NIVELADOR BRANCO</t>
  </si>
  <si>
    <t>VASO SANITARIO SIFONADO LOUÇA BRANCA PADRAO POPULAR, COM CONJUNTO PARA FIXAÇAO PARA VASO SANITÁRIO COM PARAFUSO, ARRUELA E BUCHA - FORNECIMENTO E INSTALACAO</t>
  </si>
  <si>
    <t>74234/1</t>
  </si>
  <si>
    <t>TERMINAL OU CONECTOR DE PRESSAO - PARA CABO 95MM2 - FORNECIMENTOE INSTALACAO</t>
  </si>
  <si>
    <t>74176/1</t>
  </si>
  <si>
    <t>REGISTRO GAVETA 3/4" COM CANOPLA ACABAMENTO CROMADO SIMPLES - FORNECIMENTO E INSTALACAO</t>
  </si>
  <si>
    <t>74175/1</t>
  </si>
  <si>
    <t>REGISTRO GAVETA 1" COM CANOPLA ACABAMENTO CROMADO SIMPLES - FORNECIMENTO E INSTALACAO</t>
  </si>
  <si>
    <t>73797/1</t>
  </si>
  <si>
    <t>REGISTRO DE GAVETA COM CANOPLA Ø 32MM (1.1/4") - FORNECIMENTO E INSTALAÇÃO</t>
  </si>
  <si>
    <t>74185/1</t>
  </si>
  <si>
    <t>REGISTRO GAVETA 3/4" BRUTO LATAO - FORNECIMENTO E INSTALACAO</t>
  </si>
  <si>
    <t>74184/1</t>
  </si>
  <si>
    <t>CABO DE COBRE ISOLADO PVC 450/750V 10MM2 RESISTENTE A CHAMA - FORNECIMENTO E INSTALACAO</t>
  </si>
  <si>
    <t>73860/12</t>
  </si>
  <si>
    <t>CABO DE COBRE ISOLADO PVC 450/750V 16MM2 RESISTENTE A CHAMA - FORNECIMENTO E INSTALACAO</t>
  </si>
  <si>
    <t>73860/22</t>
  </si>
  <si>
    <t>CABO DE COBRE ISOLADO PVC 450/750V 35MM2 RESISTENTE A CHAMA - FORNECIMENTO E INSTALACAO</t>
  </si>
  <si>
    <t>FORMA TABUA PARA CONCRETO EM FUNDACAO C/ REAPROVEITAMENTO 5X</t>
  </si>
  <si>
    <t>73764/1</t>
  </si>
  <si>
    <t>73764/5</t>
  </si>
  <si>
    <t>PAVIMENTACAO EM BLOCOS DE CONCRETO SEXTAVADO, ESPESSURA 8CM, FCK35MPA, ASSENTADOS SOBRE COLCHAO DE AREIA.</t>
  </si>
  <si>
    <t>73882/2</t>
  </si>
  <si>
    <t>74012/1</t>
  </si>
  <si>
    <t>74223/1</t>
  </si>
  <si>
    <t>MEIO-FIO (GUIA) DE CONCRETO PRE-MOLDADO, DIMENSÕES 12X15X30X100CM (FACE SUPERIORXFACE INFERIORXALTURAXCOMPRIMENTO),REJUNTADO C/ARGAMASSA 1:4 CIMENTO:AREIA, INCLUINDO ESCAVAÇÃO E REATERRO.</t>
  </si>
  <si>
    <t>73844/2</t>
  </si>
  <si>
    <t>MURO DE ARRIMO DE ALVENARIA DE TIJOLOS</t>
  </si>
  <si>
    <t>CAIXA DE PASSAGEM PVC 4X4" - FORNECIMENTO E INSTALACAO</t>
  </si>
  <si>
    <t>INTERRUPTOR INTERMEDIARIO (FOUR-WAY) - FORNECIMENTO E INSTALACAO</t>
  </si>
  <si>
    <t>INTERRUPTOR SIMPLES COM 1 TOMADA UNIVERSAL CONJUGADOS COM PLACA - FORNECIMENTO E INSTALACAO</t>
  </si>
  <si>
    <t>CAIXA DE PASSAGEM PARA TELEFONE 80X80X15CM (SOBREPOR) FORNECIMENTO E INSTALACAO</t>
  </si>
  <si>
    <t>PLANTIO DE GRAMA BATATAIS EM PLACAS</t>
  </si>
  <si>
    <t>LIMPEZA FINAL DA OBRA</t>
  </si>
  <si>
    <t>BOCA DE LOBO EM ALVENARIA TIJOLO MACICO, REVESTIDA C/ ARGAMASSA DE CIMENTO E AREIA 1:3, SOBRE LASTRO DE CONCRETO 10CM E TAMPA DE CONCRETO ARMADO</t>
  </si>
  <si>
    <t>AR CONDICIONADO</t>
  </si>
  <si>
    <t>COBERTURA</t>
  </si>
  <si>
    <t>ALMOXARIFE</t>
  </si>
  <si>
    <t>LUVA DE ACO GALVANIZADO 1" - FORNECIMENTO E INSTALACAO</t>
  </si>
  <si>
    <t>74088/1</t>
  </si>
  <si>
    <t>EXTINTOR DE CO2 6KG - FORNECIMENTO E INSTALACAO</t>
  </si>
  <si>
    <t>73775/1</t>
  </si>
  <si>
    <t>EXTINTOR INCENDIO TP PO QUIMICO 4KG FORNECIMENTO E COLOCACAO</t>
  </si>
  <si>
    <t>73775/2</t>
  </si>
  <si>
    <t>74106/1</t>
  </si>
  <si>
    <t>IMPERMEABILIZACAO DE ESTRUTURAS ENTERRADAS, COM TINTA ASFALTICA,DUAS DEMAOS.</t>
  </si>
  <si>
    <t>74218/1</t>
  </si>
  <si>
    <t>KIT CAVALETE PVC COM REGISTRO 3/4" - FORNECIMENTO E INSTALACAO</t>
  </si>
  <si>
    <t>ADAPTADOR PVC SOLDAVEL COM FLANGES LIVRES PARA CAIXA D'AGUA 32MMX1" - FORNECIMENTO E INSTALACAO</t>
  </si>
  <si>
    <t>ADAPTADOR PVC SOLDAVEL COM FLANGES LIVRES PARA CAIXA D'AGUA 40MMX1.1/4" - FORNECIMENTO E INSTALACAO</t>
  </si>
  <si>
    <t>ADAPTADOR PVC SOLDAVEL COM FLANGES LIVRES PARA CAIXA D'AGUA 50MMX1.1/2" - FORNECIMENTO E INSTALACAO</t>
  </si>
  <si>
    <t>ADAPTADOR PVC SOLDAVEL COM FLANGES LIVRES PARA CAIXA D'AGUA 85MMX3" - FORNECIMENTO E INSTALACAO</t>
  </si>
  <si>
    <t>ADAPTADOR PVC SOLDAVEL COM FLANGES LIVRES PARA CAIXA D'AGUA 110MMX4" - FORNECIMENTO E INSTALACAO</t>
  </si>
  <si>
    <t>73781/1</t>
  </si>
  <si>
    <t>MUFLA TERMINAL PRIMARIA UNIPOLAR USO INTERNO PARA CABO 35/120MM2, ISOLACAO 15/25KV EM EPR - BORRACHA DE SILICONE. FORNECIMENTO E INSTALACAO.</t>
  </si>
  <si>
    <t>DUTO ESPIRAL FLEXIVEL SINGELO PEAD D=50MM(2") REVESTIDO COM PVC COM FIO GUIA DE ACO GALVANIZADO, LANCADO DIRETO NO SOLO, INCL CONEXOES</t>
  </si>
  <si>
    <t>TERMINAL OU CONECTOR DE PRESSAO - PARA CABO 16MM2 - FORNECIMENTOE INSTALACAO</t>
  </si>
  <si>
    <t>TERMINAL OU CONECTOR DE PRESSAO - PARA CABO 25MM2 - FORNECIMENTOE INSTALACAO</t>
  </si>
  <si>
    <t>TERMINAL OU CONECTOR DE PRESSAO - PARA CABO 35MM2 - FORNECIMENTOE INSTALACAO</t>
  </si>
  <si>
    <t>TERMINAL OU CONECTOR DE PRESSAO - PARA CABO 50MM2 - FORNECIMENTOE INSTALACAO</t>
  </si>
  <si>
    <t>73964/4</t>
  </si>
  <si>
    <t>REATERRO DE VALAS / CAVAS, COMPACTADA A MAÇO, EM CAMADAS DE ATÉ 30 CM.</t>
  </si>
  <si>
    <t>73860/8</t>
  </si>
  <si>
    <t>CABO DE COBRE ISOLADO PVC 450/750V 2,5MM2 RESISTENTE A CHAMA - FORNECIMENTO E INSTALACAO</t>
  </si>
  <si>
    <t>73860/9</t>
  </si>
  <si>
    <t>CABO DE COBRE ISOLADO PVC 450/750V 4MM2 RESISTENTE A CHAMA - FORNECIMENTO E INSTALACAO</t>
  </si>
  <si>
    <t>73860/10</t>
  </si>
  <si>
    <t>CABO DE COBRE ISOLADO PVC 450/750V 6MM2 RESISTENTE A CHAMA - FORNECIMENTO E INSTALACAO</t>
  </si>
  <si>
    <t>73860/11</t>
  </si>
  <si>
    <t>TRANSPORTE COMERCIAL COM CAMINHAO BASCULANTE 6 M3, RODOVIA PAVIMENTADA</t>
  </si>
  <si>
    <t>TRANSPORTE DE ENTULHO COM CAMINHAO BASCULANTE 6 M3, RODOVIA PAVIMENTADA, DMT 0,5 A 1,0 KM</t>
  </si>
  <si>
    <t>73861/2</t>
  </si>
  <si>
    <t>CONDULETE 3/4" EM LIGA DE ALUMÍNIO FUNDIDO TIPO "B" - FORNECIMENTO E INSTALACAO</t>
  </si>
  <si>
    <t>VALVULA DESCARGA 1.1/2" COM REGISTRO, ACABAMENTO EM METAL CROMADO - FORNECIMENTO E INSTALACAO</t>
  </si>
  <si>
    <t>73795/3</t>
  </si>
  <si>
    <t>VÁLVULA DE RETENÇÃO VERTICAL Ø 32MM (1.1/4") - FORNECIMENTO E INSTALAÇÃO</t>
  </si>
  <si>
    <t>73795/13</t>
  </si>
  <si>
    <t>VÁLVULA DE RETENÇÃO HORIZONTAL Ø 65MM (2.1/2") - FORNECIMENTO E INSTALAÇÃO</t>
  </si>
  <si>
    <t>DISJUNTOR TERMOMAGNETICO MONOPOLAR PADRAO NEMA (AMERICANO) 10 A 30A 240V, FORNECIMENTO E INSTALACAO</t>
  </si>
  <si>
    <t>74130/3</t>
  </si>
  <si>
    <t>DISJUNTOR TERMOMAGNETICO BIPOLAR PADRAO NEMA (AMERICANO) 10 A 50A 240V, FORNECIMENTO E INSTALACAO</t>
  </si>
  <si>
    <t>74130/4</t>
  </si>
  <si>
    <t>DISJUNTOR TERMOMAGNETICO TRIPOLAR PADRAO NEMA (AMERICANO) 10 A 50A 240V, FORNECIMENTO E INSTALACAO</t>
  </si>
  <si>
    <t>74130/5</t>
  </si>
  <si>
    <t>DISJUNTOR TERMOMAGNETICO TRIPOLAR PADRAO NEMA (AMERICANO) 60 A 100A 240V, FORNECIMENTO E INSTALACAO</t>
  </si>
  <si>
    <t>74130/6</t>
  </si>
  <si>
    <t>DISJUNTOR TERMOMAGNETICO TRIPOLAR PADRAO NEMA (AMERICANO) 125 A 150A 240V, FORNECIMENTO E INSTALACAO</t>
  </si>
  <si>
    <t>74130/10</t>
  </si>
  <si>
    <t>DISJUNTOR TERMOMAGNETICO TRIPOLAR EM CAIXA MOLDADA 175 A 225A 240V, FORNECIMENTO E INSTALACAO</t>
  </si>
  <si>
    <t>REGISTRO GAVETA 1" BRUTO LATAO - FORNECIMENTO E INSTALACAO</t>
  </si>
  <si>
    <t>74183/1</t>
  </si>
  <si>
    <t>REGISTRO GAVETA 1.1/4" BRUTO LATAO - FORNECIMENTO E INSTALACAO</t>
  </si>
  <si>
    <t>74182/1</t>
  </si>
  <si>
    <t>REGISTRO GAVETA 1.1/2" BRUTO LATAO - FORNECIMENTO E INSTALACAO</t>
  </si>
  <si>
    <t>74180/1</t>
  </si>
  <si>
    <t>REGISTRO GAVETA 2.1/2" BRUTO LATAO - FORNECIMENTO E INSTALACAO</t>
  </si>
  <si>
    <t>74179/1</t>
  </si>
  <si>
    <t>REGISTRO GAVETA 3" BRUTO LATAO - FORNECIMENTO E INSTALACAO</t>
  </si>
  <si>
    <t>74178/1</t>
  </si>
  <si>
    <t>REGISTRO GAVETA 4" BRUTO LATAO - FORNECIMENTO E INSTALACAO</t>
  </si>
  <si>
    <t>CAIXA DE MEDICAO EM ALTA TENSAO - FORNECIMENTO E INSTALACAO</t>
  </si>
  <si>
    <t>CAIXA SIFONADA EM PVC 150X185X75MM SIMPLES - FORNECIMENTO E INSTALAÇÃO</t>
  </si>
  <si>
    <t>CAIXA SIFONADA PVC 150X150X50MM COM GRELHA REDONDA BRANCA - FORNECIMENTO E INSTALACAO</t>
  </si>
  <si>
    <t>RALO SECO DE PVC 100X100MM SIMPLES - FORNECIMENTO E INSTALACAO</t>
  </si>
  <si>
    <t>73881/1</t>
  </si>
  <si>
    <t>EXECUCAO DE DRENO COM MANTA GEOTEXTIL 200 G/M2</t>
  </si>
  <si>
    <t>CHUVEIRO ELETRICO COMUM CORPO PLASTICO TIPO DUCHA, FORNECIMENTO E INSTALACAO</t>
  </si>
  <si>
    <t>HASTE COPPERWELD 5/8" X 3,0M COM CONECTOR</t>
  </si>
  <si>
    <t>CABO DE COBRE NU 16MM2 - FORNECIMENTO E INSTALACAO</t>
  </si>
  <si>
    <t>CABO DE COBRE NU 35MM2 - FORNECIMENTO E INSTALACAO</t>
  </si>
  <si>
    <t>CABO DE COBRE NU 50MM2 - FORNECIMENTO E INSTALACAO</t>
  </si>
  <si>
    <t>MES</t>
  </si>
  <si>
    <t>APONTADOR OU APROPRIADOR</t>
  </si>
  <si>
    <t>73847/1</t>
  </si>
  <si>
    <t>73847/4</t>
  </si>
  <si>
    <t>74209/1</t>
  </si>
  <si>
    <t>PLACA DE OBRA EM CHAPA DE ACO GALVANIZADO</t>
  </si>
  <si>
    <t>LETRA DE ACO INOX NO22 ALT=20CM FORNECIMENTO E COLOCACAO</t>
  </si>
  <si>
    <t>75381/1</t>
  </si>
  <si>
    <t>CUMEEIRA UNIVERSAL PARA TELHA DE FIBROCIMENTO ONDULADA ESPESSURA6 MM, INCLUSO JUNTAS DE VEDACAO E ACESSORIOS DE FIXACAO</t>
  </si>
  <si>
    <t>CALHA EM CHAPA DE ACO GALVANIZADO NUMERO 24, DESENVOLVIMENTO DE 50CM</t>
  </si>
  <si>
    <t>RUFO EM CHAPA DE ACO GALVANIZADO NUMERO 24, DESENVOLVIMENTO DE 25CM</t>
  </si>
  <si>
    <t>73910/5</t>
  </si>
  <si>
    <t>PORTA DE MADEIRA COMPENSADA LISA PARA PINTURA, 80X210X3,5CM, INCLUSO ADUELA 2A, ALIZAR 2A E DOBRADICAS</t>
  </si>
  <si>
    <t>73910/10</t>
  </si>
  <si>
    <t>PORTA DE MADEIRA COMPENSADA LISA PARA PINTURA, 90X210X3,5CM, INCLUSO ADUELA 2A, ALIZAR 2A E DOBRADICAS</t>
  </si>
  <si>
    <t>73933/3</t>
  </si>
  <si>
    <t>PORTA DE FERRO TIPO VENEZIANA, DE ABRIR, SEM BANDEIRA SEM FERRAGENS</t>
  </si>
  <si>
    <t>VIDROS</t>
  </si>
  <si>
    <t>VIDRO LISO COMUM TRANSPARENTE, ESPESSURA 3MM</t>
  </si>
  <si>
    <t>VIDRO LISO COMUM TRANSPARENTE, ESPESSURA 4MM</t>
  </si>
  <si>
    <t>VIDRO TEMPERADO INCOLOR, ESPESSURA 6MM, FORNECIMENTO E INSTALACAO, INCLUSIVE MASSA PARA VEDACAO</t>
  </si>
  <si>
    <t>PORTA DE VIDRO TEMPERADO, 0,9X2,10M, ESPESSURA 10MM, INCLUSIVE ACESSORIOS</t>
  </si>
  <si>
    <t>FORMA PARA ESTRUTURAS DE CONCRETO (PILAR, VIGA E LAJE) EM CHAPA DE MADEIRA COMPENSADA RESINADA, DE 1,10 X 2,20, ESPESSURA = 12 MM, 02 UTILIZACOES. (FABRICACAO, MONTAGEM E DESMONTAGEM)</t>
  </si>
  <si>
    <t>CARGA MANUAL E REMOCAO E ENTULHO COM TRANSPORTE ATE 1KM EM CAMINHAO BASCULANTE 6M3</t>
  </si>
  <si>
    <t>74254/2</t>
  </si>
  <si>
    <t>ARMACAO ACO CA-50, DIAM. 6,3 (1/4) À 12,5MM(1/2) -FORNECIMENTO/ CORTE(PERDA DE 10%) / DOBRA / COLOCAÇÃO.</t>
  </si>
  <si>
    <t>74254/1</t>
  </si>
  <si>
    <t>ARMACAO ACO CA-50 DIAM.16,0 (5/8) À 25,0MM (1) - FORNECIMENTO/ CORTE(PERDA DE 10%) / DOBRA / COLOCAÇÃO.</t>
  </si>
  <si>
    <t>73942/2</t>
  </si>
  <si>
    <t>ARMACAO DE ACO CA-60 DIAM. 3,4 A 6,0MM.- FORNECIMENTO / CORTE (C/PERDA DE 10%) / DOBRA / COLOCAÇÃO.</t>
  </si>
  <si>
    <t>74131/5</t>
  </si>
  <si>
    <t>QUADRO DE DISTRIBUICAO DE ENERGIA DE EMBUTIR, EM CHAPA METALICA,PARA 24 DISJUNTORES TERMOMAGNETICOS MONOPOLARES, COM BARRAMENTO TRIFASICO E NEUTRO, FORNECIMENTO E INSTALACAO</t>
  </si>
  <si>
    <t>74131/6</t>
  </si>
  <si>
    <t>QUADRO DE DISTRIBUICAO DE ENERGIA DE EMBUTIR, EM CHAPA METALICA,PARA 32 DISJUNTORES TERMOMAGNETICOS MONOPOLARES, COM BARRAMENTO TRIFASICO E NEUTRO, FORNECIMENTO E INSTALACAO</t>
  </si>
  <si>
    <t>74131/7</t>
  </si>
  <si>
    <t>QUADRO DE DISTRIBUICAO DE ENERGIA DE EMBUTIR, EM CHAPA METALICA,PARA 40 DISJUNTORES TERMOMAGNETICOS MONOPOLARES, COM BARRAMENTO TRIFASICO E NEUTRO, FORNECIMENTO E INSTALACAO</t>
  </si>
  <si>
    <t>74131/8</t>
  </si>
  <si>
    <t>QUADRO DE DISTRIBUICAO DE ENERGIA DE EMBUTIR, EM CHAPA METALICA,PARA 50 DISJUNTORES TERMOMAGNETICOS MONOPOLARES, COM BARRAMENTO TRIFASICO E NEUTRO, FORNECIMENTO E INSTALACAO</t>
  </si>
  <si>
    <t>74130/1</t>
  </si>
  <si>
    <t>74138/4</t>
  </si>
  <si>
    <t>CONCRETO USINADO BOMBEADO FCK=30MPA, INCLUSIVE LANCAMENTO E ADENSAMENTO</t>
  </si>
  <si>
    <t>INTERRUPTOR PARALELO DE EMBUTIR 10A/250V 1 TECLA, SEM PLACA - FORNECIMENTO E INSTALACAO</t>
  </si>
  <si>
    <t>74041/1</t>
  </si>
  <si>
    <t>LUMINARIA GLOBO VIDRO LEITOSO/PLAFONIER/BOCAL/LAMPADA 60W</t>
  </si>
  <si>
    <t>CJ</t>
  </si>
  <si>
    <t>DESMATAMENTO E LIMPEZA MECANIZADA DE TERRENO COM ARVORES ATE Ø 15CM, UTILIZANDO TRATOR DE ESTEIRAS</t>
  </si>
  <si>
    <t>73910/1</t>
  </si>
  <si>
    <t>PORTA DE MADEIRA COMPENSADA LISA PARA PINTURA, 60X210X3,5CM, INCLUSO ADUELA 2A, ALIZAR 2A E DOBRADICAS</t>
  </si>
  <si>
    <t>73910/3</t>
  </si>
  <si>
    <t>PORTA DE MADEIRA COMPENSADA LISA PARA PINTURA, 70X210X3,5CM, INCLUSO ADUELA 2A, ALIZAR 2A E DOBRADICAS</t>
  </si>
  <si>
    <t>MOVIMENTO DE TERRA</t>
  </si>
  <si>
    <t>73965/10</t>
  </si>
  <si>
    <t>74103/1</t>
  </si>
  <si>
    <t>74058/2</t>
  </si>
  <si>
    <t>TORNEIRA DE BOIA VAZAO TOTAL 3/4" COM BALAO PLASTICO - FORNECIMENTO E INSTALACAO</t>
  </si>
  <si>
    <t>74058/3</t>
  </si>
  <si>
    <t>TORNEIRA DE BOIA REAL 1" COM BALAO PLASTICO - FORNECIMENTO E INSTALACAO</t>
  </si>
  <si>
    <t>75051/5</t>
  </si>
  <si>
    <t>TUBO DE PVC SOLDAVEL, SEM CONEXOES 50MM - FORNECIMENTO E INSTALACAO</t>
  </si>
  <si>
    <t>TUBO PVC SOLDAVEL AGUA FRIA DN 60MM, INCLUSIVE CONEXOES - FORNECIMENTO E INSTALACAO</t>
  </si>
  <si>
    <t>75030/6</t>
  </si>
  <si>
    <t>TUBO PVC SOLDAVEL AGUA FRIA DN 75MM, INCLUSIVE CONEXOES - FORNECIMENTO E INSTALACAO</t>
  </si>
  <si>
    <t>75030/7</t>
  </si>
  <si>
    <t>TUBO PVC SOLDAVEL AGUA FRIA DN 85MM, INCLUSIVE CONEXOES - FORNECIMENTO E INSTALACAO</t>
  </si>
  <si>
    <t>TUBO PVC SOLDAVEL AGUA FRIA DN 110 MM, INCLUSIVE CONEXOES - FORNECIMENTO E INSTALACAO.</t>
  </si>
  <si>
    <t>TUBO PVC SOLDAVEL AGUA FRIA DN 32MM, INCLUSIVE CONEXOES - FORNECIMENTO E INSTALACAO</t>
  </si>
  <si>
    <t>75030/3</t>
  </si>
  <si>
    <t>TUBO PVC SOLDAVEL AGUA FRIA DN 40MM, INCLUSIVE CONEXOES - FORNECIMENTO E INSTALACAO</t>
  </si>
  <si>
    <t>75030/4</t>
  </si>
  <si>
    <t>TUBO PVC SOLDAVEL AGUA FRIA DN 50MM, INCLUSIVE CONEXOES - FORNECIMENTO E INSTALACAO</t>
  </si>
  <si>
    <t>75030/5</t>
  </si>
  <si>
    <t>Gerente do ER</t>
  </si>
  <si>
    <t>ORGÃO:</t>
  </si>
  <si>
    <t>PLANILHA DE SERVIÇOS SINTÉTICA COM DESONERAÇÃO</t>
  </si>
  <si>
    <t>SECRETARIA DE ESTADO DE INFRAESTRUTURA E LOGÍSTICA</t>
  </si>
  <si>
    <t>PARANÁ EDIFICAÇÕES</t>
  </si>
  <si>
    <t>ART N°:</t>
  </si>
  <si>
    <t>TOTAL</t>
  </si>
  <si>
    <t>PROTOCOLO Nº:</t>
  </si>
  <si>
    <t>ENDEREÇO:</t>
  </si>
  <si>
    <t>PRÓPRIO:</t>
  </si>
  <si>
    <t>MUNICIPIO:</t>
  </si>
  <si>
    <t>COORDENADAS:</t>
  </si>
  <si>
    <t>LEVANTAMENTO Nº:</t>
  </si>
  <si>
    <t>DATA:</t>
  </si>
  <si>
    <t>RESPONSÁVEL TÉCNICO:</t>
  </si>
  <si>
    <t>REG. CREA:</t>
  </si>
  <si>
    <t>ITEM</t>
  </si>
  <si>
    <t>CÓDIGO DO SERVIÇO</t>
  </si>
  <si>
    <t>DESCRIÇÃO DO SERVIÇO</t>
  </si>
  <si>
    <t>UNIDADE DE MEDIDA</t>
  </si>
  <si>
    <t>QUANTI DADE</t>
  </si>
  <si>
    <t>MATERIAL</t>
  </si>
  <si>
    <t>MÃO DE OBRA</t>
  </si>
  <si>
    <t>CUSTO UNITÁRIO</t>
  </si>
  <si>
    <t>CUSTO TOTAL (R$)</t>
  </si>
  <si>
    <t xml:space="preserve"> </t>
  </si>
  <si>
    <t>TIPO DE OBRA:</t>
  </si>
  <si>
    <t>MUNICÍPIO:</t>
  </si>
  <si>
    <t>PROTOCOLO:</t>
  </si>
  <si>
    <t>Nº LEVANTº:</t>
  </si>
  <si>
    <t>ORGANIZADO POR:</t>
  </si>
  <si>
    <t>OBSERVAÇÃO:</t>
  </si>
  <si>
    <t>Relatório MAT+MO :</t>
  </si>
  <si>
    <t xml:space="preserve">MATERIAL = </t>
  </si>
  <si>
    <t xml:space="preserve">MÃO-DE-OBRA = </t>
  </si>
  <si>
    <t>Referencial utilizado:</t>
  </si>
  <si>
    <t>DIAS CORRIDOS</t>
  </si>
  <si>
    <t>Carimbo e Assinatura</t>
  </si>
  <si>
    <t>SERVIÇO</t>
  </si>
  <si>
    <t>TIPO OBRA:</t>
  </si>
  <si>
    <t>EMPRESA:</t>
  </si>
  <si>
    <t>BDI</t>
  </si>
  <si>
    <t>SERVIÇOS</t>
  </si>
  <si>
    <t>% NO PERIODO</t>
  </si>
  <si>
    <t>VALOR</t>
  </si>
  <si>
    <t>ÍNDICE</t>
  </si>
  <si>
    <t>PLANILHA</t>
  </si>
  <si>
    <t>C/ BDI</t>
  </si>
  <si>
    <t>S/ BDI</t>
  </si>
  <si>
    <t>VALOR DA PARCELA DETERMINADA COM BASE NO PREÇO MÁXIMO</t>
  </si>
  <si>
    <t>VALOR DA PARCELA CONSIDERANDO O DESCONTO PROPOSTO</t>
  </si>
  <si>
    <t>TOTAL ACUMULADO COM O DESCONTO PROPOSTO</t>
  </si>
  <si>
    <t>POR FAVOR, SOMENTE INSIRA DADOS NAS CÉLULAS EM AMARELO. NÃO TEM MISTÉRIO</t>
  </si>
  <si>
    <t>MUNICÍPIO</t>
  </si>
  <si>
    <t>LASTRO DE CONCRETO, PREPARO MECANICO</t>
  </si>
  <si>
    <t>CAIXA DE INSPEÇÃO 80X80X80CM EM ALVENARIA - EXECUÇÃO</t>
  </si>
  <si>
    <t>74104/1</t>
  </si>
  <si>
    <t>73992/1</t>
  </si>
  <si>
    <t>LOCACAO CONVENCIONAL DE OBRA, ATRAVÉS DE GABARITO DE TABUAS CORRIDAS PONTALETADAS A CADA 1,50M, SEM REAPROVEITAMENTO</t>
  </si>
  <si>
    <t>DIVERSOS</t>
  </si>
  <si>
    <t>74071/1</t>
  </si>
  <si>
    <t>PORTA DE ABRIR, EM ALUMINIO, CHAPA CORRUGADA COM GUARNICAO</t>
  </si>
  <si>
    <t>74067/4</t>
  </si>
  <si>
    <t>JANELA DE CORRER EM ALUMINIO, VENEZIANA, SEM BANDEIRA</t>
  </si>
  <si>
    <t>74068/2</t>
  </si>
  <si>
    <t>75030/8</t>
  </si>
  <si>
    <t>TUBO PVC SOLDAVEL AGUA FRIA DN 20MM, INCLUSIVE CONEXOES - FORNECIMENTO E INSTALACAO</t>
  </si>
  <si>
    <t>75030/1</t>
  </si>
  <si>
    <t>TUBO PVC SOLDAVEL AGUA FRIA DN 25MM, INCLUSIVE CONEXOES - FORNECIMENTO E INSTALACAO</t>
  </si>
  <si>
    <t>75030/2</t>
  </si>
  <si>
    <t>M3</t>
  </si>
  <si>
    <t>KG</t>
  </si>
  <si>
    <t>UN</t>
  </si>
  <si>
    <t>M</t>
  </si>
  <si>
    <t>M2</t>
  </si>
  <si>
    <t>74200/1</t>
  </si>
  <si>
    <t>VERGA 10X10CM EM CONCRETO PRÉ-MOLDADO FCK=20MPA (PREPARO COM BETONEIRA) AÇO CA60, BITOLA FINA, INCLUSIVE FORMAS TABUA 3A.</t>
  </si>
  <si>
    <t>MESTRE DE OBRAS</t>
  </si>
  <si>
    <t>74220/1</t>
  </si>
  <si>
    <t>LIGACOES PROVISORIAS</t>
  </si>
  <si>
    <t/>
  </si>
  <si>
    <t>73960/1</t>
  </si>
  <si>
    <t>73752/1</t>
  </si>
  <si>
    <t>SANITARIO COM VASO E CHUVEIRO PARA PESSOAL DE OBRA, COLETIVO DE 2 MODULOS, INCLUSIVE INSTALACAO E APARELHOS, REAPROVEITADO 2 VEZES</t>
  </si>
  <si>
    <t>73805/1</t>
  </si>
  <si>
    <t>BARRACAO DE OBRA PARA ALOJAMENTO/ESCRITORIO, PISO EM PINHO 3A, PAREDES EM COMPENSADO 10MM, COBERTURA EM TELHA AMIANTO 6MM, INCLUSO INSTALACOES ELETRICAS E ESQUADRIAS</t>
  </si>
  <si>
    <t>74210/1</t>
  </si>
  <si>
    <t>FECHADURA DE EMBUTIR COMPLETA, PARA PORTAS EXTERNAS, PADRAO DE ACABAMENTO POPULAR</t>
  </si>
  <si>
    <t>74068/3</t>
  </si>
  <si>
    <t>FECHADURA DE EMBUTIR COMPLETA, PARA PORTAS EXTERNAS, PADRAO DE ACABAMENTO SUPERIOR</t>
  </si>
  <si>
    <t>TABELAS DE REFERÊNCIA: SEIL/PRED (AGOSTO/2014) E SINAPI/PR (AGOSTO/2014) VERSÃO 1.0</t>
  </si>
  <si>
    <t>SEIL/PRED (AGOSTO 2014) e SINAPI (AGOSTO 2014)</t>
  </si>
  <si>
    <t>Vigência: 01 de Outubro de 2014</t>
  </si>
  <si>
    <t>TOPOGRAFO</t>
  </si>
  <si>
    <t>CAIXA D¿ÁGUA EM POLIETILENO, 1000 LITROS, COM ACESSÓRIOS</t>
  </si>
  <si>
    <t>VIGIA NOTURNO</t>
  </si>
  <si>
    <t>_________________________</t>
  </si>
  <si>
    <t>_______________________</t>
  </si>
  <si>
    <t>Responsável pela Aprovação</t>
  </si>
  <si>
    <t>__________________________</t>
  </si>
  <si>
    <t>SERVIÇOS PRELIMINARES</t>
  </si>
  <si>
    <t>1</t>
  </si>
  <si>
    <t>LASTRO DE CONCRETO TRACO 1:3:5, ESPESSURA 8CM, PREPARO MECANICO, INCLUSO ADITIVO IMPERMEABILIZANTE</t>
  </si>
  <si>
    <t>PEITORIL/SOLEIRA DE GRANITO (PORTAS, JANELAS E SANITARIOS)</t>
  </si>
  <si>
    <t xml:space="preserve">LAJE PRE-MOLDADA C/ESCORAMENTO, INCLUSO CAPA DE CONCRETO  E FERRAGEM COMPLEMENTAR, CONF. PROJETO </t>
  </si>
  <si>
    <t>PISO EM PORCELANATO 45X45, ASSENTADA COM ARGAMASSA COLANTE, COM REJUNTAMENTO EPOXI, INCLUSO RODAPÉ</t>
  </si>
  <si>
    <t>REVESTIMENTO DE PASTILHA 2,0X2,0CM</t>
  </si>
  <si>
    <t>FORRO DE GESSO EM PLACAS, INCL. ESTRUTURA</t>
  </si>
  <si>
    <t>FORRO DE GESSO EM PLACAS TIPO RU, INCL. ESTRUTURA</t>
  </si>
  <si>
    <t>FORRO DE GESSO EM PLACAS REMOVIVEL, INCL. ESTRUTURA</t>
  </si>
  <si>
    <t>PORTA DE MADEIRA COMPENSADA LISA PARA PINTURA, 1,20X2,10M, INCLUSO ADUELA 2A, ALIZAR 2A E DOBRADICA</t>
  </si>
  <si>
    <t>INTERRUPTOR DIFERENCIAL 4X63A SENS. 30MA (TETRAPOLAR)</t>
  </si>
  <si>
    <t>CAIXA DE PASSAGEM MED.(30X30X30CM)</t>
  </si>
  <si>
    <t>ELETRODUTO FLEXIVEL DE Ø4"</t>
  </si>
  <si>
    <t>ELETROCALHA 100X50X3000MM C/TAMPA - CHAPA18, INCL. CONEXÕES, SUPORTE - CONF. PROJETO</t>
  </si>
  <si>
    <t>PRESILHA DE LATÃO PARA CABO DE COBRE 35/50MM2 C/FURO ∅5MM (REF. TEL-744) PARA FIXAÇÃO EM ALVENARIA OU C/ FURO ∅8MM (REF. TEL-745) PARA FIXAÇÃO C/ PARAFUSO E BUCHA S6.</t>
  </si>
  <si>
    <t>SOLDA EXOTÉRMICA PARA HASTE COM CABO #50MM2 (VIDE DETALHE)</t>
  </si>
  <si>
    <t>PATCH PANEL 24 PORTAS CATEGORIA 6 - CABEAMENTO HORIZONTAL</t>
  </si>
  <si>
    <t xml:space="preserve">PLACA 4X4" COM 2 (DUAS) TOMADAS DE LOGICA TIPO RJ45 CAT. 6 </t>
  </si>
  <si>
    <t xml:space="preserve">CABO UTP 4 PARES CATEGORIA 6 </t>
  </si>
  <si>
    <t>PORTA-TOALHA DE PAPEL</t>
  </si>
  <si>
    <t>PORTA PAPEL HIGIENICO</t>
  </si>
  <si>
    <t>BANCADA EM INOX</t>
  </si>
  <si>
    <t xml:space="preserve">ARMARIO SOB BANCA DA DE INOX, C/PRATELEIRAS DE 4 PORTAS E GAVETEIRO C/ 5 GAVETAS. ARMARIO C/TAMPO EM MDF, C/PRATELEIRAS, 3 PORTAS E GAVETEIRO C/ 5 GAVETAS. POSTO DE TRABALHO C/ APOIO DE TECLADO, SUPORTE CPU E GAVETEIRO C/ 3 GAVETAS - POSTO ENFERMAGEM DET 1 </t>
  </si>
  <si>
    <t>ARMARIO SOB BANCA DA DE INOX, C/PRATELEIRAS DE 3 PORTAS E GAVETEIRO C/ 5 GAVETAS. ARMARIO C/TAMPO EM MDF, C/PRATELEIRAS, 3 PORTAS E GAVETEIRO C/ 5 GAVETAS. POSTO DE TRABALHO C/ APOIO DE TECLADO, SUPORTE CPU E GAVETEIRO C/ 3 GAVETAS - POSTO ENFERMAGEM DET 2</t>
  </si>
  <si>
    <t>ARMARIO SOB BANCA DA DE INOX, C/PRATELEIRAS DE 3 PORTAS E GAVETEIRO C/ 5 GAVETAS. ARMARIO C/TAMPO EM MDF, C/PRATELEIRAS, 3 PORTAS E GAVETEIRO C/ 5 GAVETAS. POSTO DE TRABALHO C/ APOIO DE TECLADO, SUPORTE CPU E GAVETEIRO C/ 3 GAVETAS - POSTO ENFERMAGEM DET 3</t>
  </si>
  <si>
    <t>ARMARIO SOB BANCA DA DE INOX, C/PRATELEIRAS E 2 PORTAS,  E GAVETEIRO C/ 4 GAVETAS. POSTO DE TRABALHO C/ APOIO DE TECLADO, SUPORTE CPU E GAVETEIRO C/ 3 GAVETAS - SUBPOSTO ENFERMAGEM DET 4</t>
  </si>
  <si>
    <t>POSTO DE TRABALHO COM 10 LUGARES, ARMÁRIOS COM TAMPO EM MDF,COM PRATELEIRAS E GAVETEIROS E DIVISÓRIAS COM VIDRO TEMPERADO - RECEPÇÃO PRINCIPAL</t>
  </si>
  <si>
    <t>POSTO DE TRABALHO COM 2 LUGARES, ARMÁRIO COM TAMPO EM MDF,COM PRATELEIRAS E GAVETEIROS - RECEPÇÃO ADMINISTRATIVA</t>
  </si>
  <si>
    <t>POSTO DE TRABALHO COM 2 LUGARES - RECEPÇÃO PAV. SUPERIOR</t>
  </si>
  <si>
    <t>PAINEL MDF PARA APLICAÇÃO NA PAREDE - RECEPÇÃO</t>
  </si>
  <si>
    <t>ELETROCALHA 200X100X3000MM C/TAMPA - CHAPA18, INCL. CONEXÕES, SUPORTE - CONF. PROJETO</t>
  </si>
  <si>
    <t xml:space="preserve">PLACA 4X4" COM 1 (UMA) TOMADAS DE LOGICA TIPO RJ45 CAT. 6 </t>
  </si>
  <si>
    <t>PROTETOR DE SURTOS DPS 40/60KA - 275V</t>
  </si>
  <si>
    <t>PERFILADO 38X38X6000MM CHAPA 18 -  INCL.CONEXÕES E SUPORTE - COMPLETO CONF. PROJETO</t>
  </si>
  <si>
    <t>REVESTIMENTO CERÂMICO FIXADO ARGAMASSA COLANTE, REJUNTAMENTO COM EPOXI</t>
  </si>
  <si>
    <t>VASO SANITARIO SIFONADO LOUÇA BRANCA PADRAO PNE, COM CONJUNTO PARA FIXAÇAO PARA VASO SANITÁRIO COM PARAFUSO, ARRUELA E BUCHA, INCL ACENTO</t>
  </si>
  <si>
    <t>SWITCH 24 PORTAS 10/100/1000, MARCA HP , REF J9561 BR</t>
  </si>
  <si>
    <t>DIVISORIA EM GRANITO CINZA, ESP=3CM, POLIDO DUAS FACES, INCLUSIVE ASSENTAMENTO, CONSIDERANDO 5% DE PERDAS PARA O GRANITO</t>
  </si>
  <si>
    <t>ESPELHO CRISTAL FIXADO COM BOTÕES</t>
  </si>
  <si>
    <t>TUBO PVC BRANCO DN 150MM, INCL CONEXÕES - FORNECIMENTO E INSTALACAO</t>
  </si>
  <si>
    <t>ABRIGO PARA HIDRANTE, 90X60X17CM, COM REGISTRO GLOBO ANGULAR 45º 2.1/2", ADAPTADOR STORZ 2.1/2", TAMPÃO STORZ COM CORRENTE 2 1/2", 2 MANGUEIRAS DE INCÊNDIO 15M, REDUÇÃO 2.1/2X1.1/2", ESGUICHO EM LATÃO 1.1/2" E CHAVE - FORNECIMENTO E INSTALAÇÃO</t>
  </si>
  <si>
    <t>CONDICIONADOR DE AR TIPO SPLIT SYSTEM,MODELO DE REFERÊNCIA HITACHI  RVT100+RTC100+ RAP120DS GÁS ECOLÓGICO R410A, CONDENSADORA AXIAL COM DESCARGA SUPERIOR, VÁLVULA DE EXPANSÃO TERMOSTÁTICA, SERPENTINA GOLD COASTED,CONTROLE PROPORCIONAL LINEAR DE CAPACIDADE POR SISTEMA INVERTER VERDADEIRO E CONTROLE MICROPROCESSADO CENTRALIZADO COM MONITORAMENTO REMOTO VIA WEB E SOFTWARE LIVRE.</t>
  </si>
  <si>
    <t>CONDICIONADOR DE AR TIPO SPLIT, EVAPORADOR MODELO "CASSETE", COM CONTROLE REMOTO SEM FIO - SISTEMA DE CONTROLE DE CAPACIDADE PROPORCIONAL LINEAR TIPO INVERTER, GÁS REFRIGERANTE ECOLÓGICO R410A, CAPACIDADE 28.000 BTU/H, MODELO REFERÊNCIA RCI 3,0 / RAA 3,0 - REFRIGERAÇÃO E AQUECIMENTO, MARCA HITACHI OU SIMILAR</t>
  </si>
  <si>
    <t>CONDICIONADOR DE AR TIPO SPLIT, EVAPORADOR MODELO "CASSETE", COM CONTROLE REMOTO SEM FIO - SISTEMA DE CONTROLE DE CAPACIDADE PROPORCIONAL LINEAR TIPO INVERTER, GÁS REFRIGERANTE ECOLÓGICO R410A, CAPACIDADE 38.000 BTU/H, MODELO DE REFERÊNCIA RCI 4,0 / RAA 4,0 - REFRIGERAÇÃO E AQUECIMENTO, MARCA HITACHI OU SIMILAR</t>
  </si>
  <si>
    <t>CONDICIONADOR DE AR TIPO SPLIT, EVAPORADOR MODELO "CASSETE", COM CONTROLE REMOTO SEM FIO - SISTEMA DE CONTROLE DE CAPACIDADE PROPORCIONAL LINEAR TIPO INVERTER, GÁS REFRIGERANTE ECOLÓGICO R410A, CAPACIDADE 48.000 BTU/H, MODELO DE REFERÊNCIA RCI 5,0 / RAA 5,0 - REFRIGERAÇÃO E AQUECIMENTO, MARCA HITACHI OU SIMILAR</t>
  </si>
  <si>
    <t>CONDICIONADOR DE AR TIPO SPLIT, EVAPORADOR MODELO "HI-WALL",  MOD. REFERÊNCIA ASBA/AOBA 09 LG -  COM CONTROLE REMOTO SEM FIO - SISTEMA DE CONTROLE DE CAPACIDADE PROPORCIONAL LINEAR TIPO INVERTER, GÁS REFRIGERANTE ECOLÓGICO R410A, CAPACIDADE 9.000 BTU/H - REFRIGERAÇÃO E AQUECIMENTO, MARCA FUJITSU OU SIMILAR</t>
  </si>
  <si>
    <t>CONDICIONADOR DE AR TIPO SPLIT, EVAPORADOR MODELO "HI-WALL",  MOD. REFERÊNCIA ASBA/AOBA 12 LG -  COM CONTROLE REMOTO SEM FIO - SISTEMA DE CONTROLE DE CAPACIDADE PROPORCIONAL LINEAR TIPO INVERTER, GÁS REFRIGERANTE ECOLÓGICO R410A, CAPACIDADE 12.000 BTU/H - REFRIGERAÇÃO E AQUECIMENTO, MARCA FUJITSU OU SIMILAR</t>
  </si>
  <si>
    <t>CONDICIONADOR DE AR TIPO SPLIT, EVAPORADOR MODELO "HI-WALL",  MOD. REFERÊNCIA ASBA/AOBA 18 LE -  COM CONTROLE REMOTO SEM FIO - SISTEMA DE CONTROLE DE CAPACIDADE PROPORCIONAL LINEAR TIPO INVERTER, GÁS REFRIGERANTE ECOLÓGICO R410A, CAPACIDADE 18.000 BTU/H - REFRIGERAÇÃO E AQUECIMENTO, MARCA FUJITSU OU SIMILAR</t>
  </si>
  <si>
    <t>CONDICIONADOR DE AR TIPO SPLIT, EVAPORADOR MODELO "HI-WALL",  MOD. REFERÊNCIA ASBA/AOBA 24 L -  COM CONTROLE REMOTO SEM FIO - SISTEMA DE CONTROLE DE CAPACIDADE PROPORCIONAL LINEAR TIPO INVERTER, GÁS REFRIGERANTE ECOLÓGICO R410A, CAPACIDADE 24.000 BTU/H - REFRIGERAÇÃO E AQUECIMENTO, MARCA FUJITSU OU SIMILAR</t>
  </si>
  <si>
    <t>CONDICIONADOR DE AR TIPO SPLIT, EVAPORADOR MODELO "HI-WALL",  MOD. REFERÊNCIA ASBA/AOBA 30 L -  COM CONTROLE REMOTO SEM FIO - SISTEMA DE CONTROLE DE CAPACIDADE PROPORCIONAL LINEAR TIPO INVERTER, GÁS REFRIGERANTE ECOLÓGICO R410A, CAPACIDADE 30.000 BTU/H - REFRIGERAÇÃO E AQUECIMENTO, MARCA FUJITSU OU SIMILAR</t>
  </si>
  <si>
    <t>CONDICIONADOR DE AR TIPO SPLIT, EVAPORADOR MODELO, TIPO TETO DE EMBUTIR PRÓPRIA PARA DUTOS DE AR, ALTA PRESSÃO, BUILD IN, MOD. REFERÊNCIA RPI6.0FSNB1+RAA060AIV COM CONTROLE REMOTO SEM FIO - CAPACIDADE 60.000BTU/H -  REFRIGERANTE R 410A, MARCA HITACHI INVERTER OU SIMILAR</t>
  </si>
  <si>
    <t>INTERLIGAÇÃO ELÉTRICA COMPOSTA POR CABOS DE FORÇA ENTRE EQUIPAMENTOS E PONTO DE FORÇA IMEDIATAMENTE ANEXO, E CABOS DE COMANDO ENTRE EVAPORADORA E CONDENSADORA, COMPLETOS, COM CONDULETES, CAIXAS DE PASSAGENS, IDENTIFICAÇÕES, ACOPLAMENTOS E ACESSÓRIOS</t>
  </si>
  <si>
    <t>INTERLIGAÇÃO ELÉTRICA E DE LÓGICA COMPOSTA POR CABOS DE FORÇA ENTRE EQUIPAMENTOS E PONTO DE FORÇA IMEDIATAMENTE ANEXO, E CABOS DE COMANDO ENTRE EVAPORADORA E CONDENSADORA, COMPLETOS, COM CONDULETES, CAIXAS DE PASSAGENS, IDENTIFICAÇÕES, ACOPLAMENTOS E ACESSÓRIOS</t>
  </si>
  <si>
    <t>MATERIAIS MENORES, SUPORTES, FIXAÇÕES, COXINS, AMORTECEDORES DE VIBRAÇÃO, SUSTENTAÇÕES E OUTROS MATERIAIS NÃO CONSIDERADOS ANTERIORMENTE</t>
  </si>
  <si>
    <t>PROJETO US BUILT, DATA SHEET DE EQUIPAMENTOS, PMOC - PLANO DE MANUTENÇÃO, OPERAÇÃO E CONTROLE DO SISTEMA, ART - ANOTAÇÃO DE RESPONSABILIDADE TÉCNICA DE EXECUÇÃO E SUPERVISÃO.</t>
  </si>
  <si>
    <t>MONTAGEM DE CANTEIRO DE OBRA, MONTAGENS, TRANSPORTES E SEGUROS NA OBRA, MATERIAL DE SEGURANÇA, EPIS, MATERIAL ADMINISTRATIVO, SUPRIMENTOS E OUTROS</t>
  </si>
  <si>
    <t>ESTADIAS E ALIMENTAÇÃO DE PESSOAL, FRETES E TRANSPORTES VERTICAIS E HORIZONTAIS ATÉ NA OBRA</t>
  </si>
  <si>
    <t>SUPERVISÃO DE ENGENHARIA E START UP DOS SISTEMAS</t>
  </si>
  <si>
    <t>TUBULAÇÃO DE COBRE RECOZIDO COM PAREDE 1/32", ISOLADA TERMICAMENTE COM BORRACHA ELASTOMÉRICA DE 15 MM DE ESPESSURA E PROTEÇÃO MECÂNICA SUPERFICIAL EM TODA A ÁREA - DIÂMETROS  1/4" E  1/2"</t>
  </si>
  <si>
    <t>TUBULAÇÃO DE COBRE RECOZIDO COM PAREDE 1/32", ISOLADA TERMICAMENTE COM BORRACHA ELASTOMÉRICA DE 15 MM DE ESPESSURA E PROTEÇÃO MECÂNICA SUPERFICIAL EM TODA A ÁREA - DIÂMETROS  3/8" E  5/8"</t>
  </si>
  <si>
    <t>TUBULAÇÃO DE COBRE RECOZIDO COM PAREDE 1/32", ISOLADA TERMICAMENTE COM BORRACHA ELASTOMÉRICA DE 15 MM DE ESPESSURA E PROTEÇÃO MECÂNICA SUPERFICIAL EM TODA A ÁREA - DIÂMETROS  1/4" E  3/8"</t>
  </si>
  <si>
    <t>TUBULAÇÃO DE COBRE RECOZIDO COM PAREDE 1/32", ISOLADA TERMICAMENTE COM BORRACHA ELASTOMÉRICA DE 15 MM DE ESPESSURA E PROTEÇÃO MECÂNICA SUPERFICIAL EM TODA A ÁREA - DIÂMETROS 1. 1/8" E 5/8"</t>
  </si>
  <si>
    <t>TUBULAÇÃO DE COBRE RECOZIDO COM PAREDE 1/32", ISOLADA TERMICAMENTE COM BORRACHA ELASTOMÉRICA DE 15 MM DE ESPESSURA E PROTEÇÃO MECÂNICA SUPERFICIAL EM TODA A ÁREA - DIÂMETROS  1/4" E  5/8"</t>
  </si>
  <si>
    <t>PORTA/GRADE EM FERRO COM TELA METALICA DE ABRIR 1FL /2FL, COMPLETA</t>
  </si>
  <si>
    <t>PORTA DE FERRO DE ABRIR 2 FOLHAS EM CHAPA E TELA METALICA, COMPLETA</t>
  </si>
  <si>
    <t>PORTÃO EM FERRO EM METALON DE CORRER/ABRIR, COMPLETA</t>
  </si>
  <si>
    <t>ALÇAPÃO</t>
  </si>
  <si>
    <t>BALUM PASSIVO PARA CABO PAR TRANÇADO - UTILIZAÇÃO EM CFTV</t>
  </si>
  <si>
    <t>BUCHA E ARRUELA DE ALUMÍNIO Ø1.1/2"</t>
  </si>
  <si>
    <t>CÂMERA DE CFTV DAY NIGHT SONY CCD1/3 EM CX. 4"X4"</t>
  </si>
  <si>
    <t>CONVERSOR DE MIDIA SM - 100BFX SC FT-802S15 - 2 PONTAS DA FIBRA</t>
  </si>
  <si>
    <t xml:space="preserve">CORDAO OPTICO DUPLEX SM SC(PC)/SC(PC) 2,5 </t>
  </si>
  <si>
    <t>FONTE DE ALIMENTAÇÃO 12V 10 A  PARA CONJUNTO DE 16 CAMERAS</t>
  </si>
  <si>
    <t>GRAVADOR DIGITAL DE VIDEO -DVR - REF VD 16H 480 PARA 16 CAMERAS - INTELBRAS STAND ALONE COM HD 2 TERA</t>
  </si>
  <si>
    <t>GRUPO GERADOR CUMMINS POWER GENERATION, EM PARALELO, MODELO C500 D6, DESENVOLVENDO A POTENCIA NOMINAL DE 500KVA(625KVA) EM REGIME "STANDBY" , TOTALIZANDO UM FORNECIMENTO TOTAL DE 1000KW, NA TENSÃO DE 220/127V, INCLUSO PAINEL DE SINCRONISMO, PAINEL DE TRANFERENCIA E CARENAGEM.(VIDE ESPECIFICAÇÃO NO MEMORIAL DESCRITIVO)</t>
  </si>
  <si>
    <t>GUIA DE CABOS - 19"</t>
  </si>
  <si>
    <t>PROTETOR CONTRA SURTO DE TENSÃO PARA EQUIPAMENTOS DE VIGILÂNCIA ELETRICA COM 32 PORTAS</t>
  </si>
  <si>
    <t>RACK 19" X 44U'S X 770MM TIPO AUTO PORTANTE C/ PORTA EM ACRILICO E CHAVE FRONTAL E LATERAL, COM 4 VENTILADORES DE TETO</t>
  </si>
  <si>
    <t>TRANSFORMADOR DE 500KVA, 220-127V, DE PEDESTAL-IP-54, COM FUSIVEL BAIONETA,  PADRÃO COPEL COM DISJTUNTOR BT INCORPORADO.</t>
  </si>
  <si>
    <t xml:space="preserve">CABINA METÁLICA P/ MEDIÇÃO E PROTEÇÃO COMPLETA COM DISJUNTOR DE MÉDIA TENSÃO / CHAVE SECIONADORA/ INTERTRAVAMENTOS SUPORTES / TC´S DE MEDIÇÃO / RELÉ SECUNDÁRIO SEPAN 10A C/ CAIXA METÁLICA / QUADRO DE SUPERVISÃO PADRÃO COPEL   - REF. CMP-15KV-MT150/5-MARCA ONIX    </t>
  </si>
  <si>
    <t>DERIVAÇÃO DA REDE DA COPEL PARA ATENDER UMA ENTRADA DE ENERGIA DE 500KVA, INCLUSO MATERIAIS E PROJETOS DA DERIVAÇÃO.</t>
  </si>
  <si>
    <t>RAMAL DE ENERGIA LIGAÇÃO</t>
  </si>
  <si>
    <t>CABO CCI 50-50</t>
  </si>
  <si>
    <t xml:space="preserve">ADAPTADOR OPTICO SIMPLEX SM SC-PC-SC-PC  </t>
  </si>
  <si>
    <t>CABO UTP CAT. 5E</t>
  </si>
  <si>
    <t xml:space="preserve">CAIXA DE PASSAGEM PLÁSTICA 4"X4" COM PLACA CEGA </t>
  </si>
  <si>
    <t>CERTIFICAÇÃO DO CABEAMENTO HORIZONTAL CONFORME NORMAS PARA ATENDIMENTO DA CATEGORIA 6</t>
  </si>
  <si>
    <t>PT</t>
  </si>
  <si>
    <t xml:space="preserve">DIO 24P 1UX300MM MOVEL C/ BANDEJA P/ FUSÃO SC </t>
  </si>
  <si>
    <t>PATCH CORD CAT.6 - 1,5M AZUL  (AMP) - REDE</t>
  </si>
  <si>
    <t xml:space="preserve">PATCH CORD CAT.6 - 1,5M VERDE (AMP) - TELEFONIA </t>
  </si>
  <si>
    <t xml:space="preserve">PIG TAIL SIMPLEX SM DC PC 1,5M (AZUL) </t>
  </si>
  <si>
    <t xml:space="preserve">PLAQUETA P/ IDENTIFICAÇÃO DE FO EM ABS 10X06 CM </t>
  </si>
  <si>
    <t>RACK 19" X 44U'S X 770MM TIPO AUTO PORTANTE C/ PORTA EM ACRILICO E CHAVE FRONTAL E LATERAL, COM 4 VENTILADORES DE TETO, C/ DUAS BANDEJAS FIXAS E 1 BANDEJA MÓVEL E GUIA VERTICAL.</t>
  </si>
  <si>
    <t xml:space="preserve">VOICE PAINEL 50P RJ45-IDC CAT.6 (AMP) </t>
  </si>
  <si>
    <t>ACIONADOR MANUAL ENDEREÇAVEL</t>
  </si>
  <si>
    <t>CABO BLINDADO COM 4 VIAS 2,5MM2 ANTICHAMA NA COR VERMELHA CONFORME NBR-17240 ESPECIFICO  PARA DETEÇÃO DE INCÊNDIO</t>
  </si>
  <si>
    <t>DETECTOR PONTUAL CONVENCIONAL ÓPTICO DE FUMAÇA C/BASE MOD. T3-0022+01 MÓDULO DE CIRCUITO ENDEREÇAMENTO / MOD. T1-0027 - EM CAIXA DE PVC VERMELHA REDONDA</t>
  </si>
  <si>
    <t xml:space="preserve">FONTE AUXILIAR </t>
  </si>
  <si>
    <t>INDICADOR AUDIOVISUAL ENDEREÇAVEL</t>
  </si>
  <si>
    <t>PAINEL ENDEREÇAVEL SIGMA 485-E –V5A</t>
  </si>
  <si>
    <t>PAINEL REPETIDOR SIGMA 485-E - RT 800</t>
  </si>
  <si>
    <t>PROTETOR DE SURTO PARA PROTEÇÃO DAS PLACAS</t>
  </si>
  <si>
    <t>CENTRAL DE CHAMADA DE ENFERMAGEM PARA ATÉ 32 PONTOS DE LED´s E ESPAÇO PARA I9DENTIFICAÇÃO DO HOSPITAL E FONTE 12 VCC.(SITEMA MASTER)</t>
  </si>
  <si>
    <t>ESTAÇÃO DE BANHEIRO EM CX 4"X2" ACIONADO POR PULSADOR</t>
  </si>
  <si>
    <t>ESTAÇÃO DE CHAMADA EM CX 4"X2" EM PAINEL DE CABECEIRA INSTALAÇÃO EMBUTIDA COM PERA DE ACIONAMENTO</t>
  </si>
  <si>
    <t>SINALEIRO DE PORTA PARA CHAMADA DE ENFERMAGEM, "SISTEMA STANDARD COM TRANSFERENCIA SINCRON" COM PLACA 4"X2"</t>
  </si>
  <si>
    <t>ALIMENTADOR DE ANUNCIADOR PARA 20V ENCAPSULADO. REF.: AN450</t>
  </si>
  <si>
    <t>ANUNCIADOR DE ALARME E TESTE CENTRAL, COM MEMORIZAÇÃO DE DATA E HORA DOS EVENTOS. COM ENTRADAS ANALÓGICAS</t>
  </si>
  <si>
    <t>ANUNCIADOR DE ALARME E TESTE PARA O DSI/DST IR427. ALIMENTACAO CC 18...28V. MK2430-11</t>
  </si>
  <si>
    <t>ANUNCIADOR DE ALARME E TESTE PARA O DSI/DST IR427. ALIMENTACAO CC 18...28V. MK7CX</t>
  </si>
  <si>
    <t>DSI DISPOSITIVO SUPERVISOR DE ISOLAMENTO E DST DISPOSITIVO SUPERVISOR DO TRANSFORMADOR (CARGA E TEMPERATURA), TENSAO DE ALIMENTACAO E DA REDE = CA 70...264V, 42... 460HZ. EM CONFORMIDADE COM A NBR13534 E IEC61557-8. MEDICAO DE FUGAS EM CA E CC CONFORME ANEXO A (NORMATIVO) IEC61557-8. RESISTENCIA INTERNA 240KOHM, TENSAO DE MEDICAO 12V E CORRENTE DE MEDICAO 50UA.</t>
  </si>
  <si>
    <t>QUADRO DE SUPERVISÃO E PROTEÇÃO PARA CC1 AO CC3 (127). QUADRO DE EMBUTIR BRANCO, COM PORTA E ESPELHO INTERNO EM AÇO CARBONO, FECHADURA COM CHAVE, 39 MÓDULOS, RAL 9003. GRAU DE PROTEÇÃO IP40. DIMENSÕES TOTAIS: A 573X L 360 X P 100 (MM), PARTE EMBUTIDA: A 543 X L 330 (MM). 1 DISJ BIP MAG 80A, 07 DISJ BIP 20A P/127.</t>
  </si>
  <si>
    <t>QUADRO DE SUPERVISÃO E PROTEÇÃO PARA IT-1 (220). QUADRO DE EMBUTIR BRANCO, COM PORTA E ESPELHO INTERNO EM AÇO CARBONO, FECHADURA COM CHAVE, 52 MÓDULOS, RAL 9003. GRAU DE PROTEÇÃO IP40. DIMENSÕES TOTAIS: A 675 X L 360 X P 100 (MM), PARTE EMBUTIDA: A 646 X L 330 (MM). 1 DISJ BIP MAG 80A, 04 DISJ 20A.</t>
  </si>
  <si>
    <t>QUADRO DE SUPERVISÃO E PROTEÇÃO PARA RPA (127). QUADRO DE EMBUTIR BRANCO, COM PORTA E ESPELHO INTERNO EM AÇO CARBONO, FECHADURA COM CHAVE, 39 MÓDULOS, RAL 9003. GRAU DE PROTEÇÃO IP40. DIMENSÕES TOTAIS: A 573X L 360 X P 100 (MM), PARTE EMBUTIDA: A 543 X L 330 (MM). 1 DISJ BIP MAG 80A, 04 DISJ BIP 20A P/127.</t>
  </si>
  <si>
    <t>SENSOR DE TEMPERATURA ESO107</t>
  </si>
  <si>
    <t>TRANSFORMADOR DE CORRENTE 80/5A KR127 80/5A.</t>
  </si>
  <si>
    <t>TRANSFORMADOR DE CORRENTE COM CORRENTE SECUNDARIA EM MA. STW2</t>
  </si>
  <si>
    <t>TRANSFORMADOR DE SEPARAÇÃO MONOFÁSICO 10KVA, COM CAIXA, GRAU DE PROTEÇÃO IP23. TENSÃO PRIMARIA 220V, TENSÃO SECUNDARIA 127V, COM MEDIÇÃO DE TEMPERATURA. CONFORME IEC61558-2-15 E IEC742. MATERIAL ISOLANTE CLASSE H</t>
  </si>
  <si>
    <t>BARRA CHATA DE ALUMÍNIO BARRA DE 3M, 3/4X1/4" - REF TEL 770 - CAPTAÇÃO</t>
  </si>
  <si>
    <t>CAIXA DE EQUIPOTENCIALIDADE COM BARRAMENTO 60X60X12 CM</t>
  </si>
  <si>
    <t>PARAFUSO C/ BUCHA E ARRUELA S8 - CABEÇA SEXTAVADA</t>
  </si>
  <si>
    <t>CABO TELEFONICO EXTERNO - CTP APL 50-50</t>
  </si>
  <si>
    <t>ABRAÇADEIRA TIPO D 3/4"</t>
  </si>
  <si>
    <t>ARANDELA DE USO EXTERNO PARA LÂMPADA INCÂNDECENTE 60W/127V</t>
  </si>
  <si>
    <t>ARANDELA DE USO INTERNO PARA LÂMPADA INCÂNDECENTE 60W/127V</t>
  </si>
  <si>
    <t>ARMAÇÃO ESTRIBO C/  1 ROLDANA</t>
  </si>
  <si>
    <t>BUCHA E ARRUELA DE ALUMÍNIO Ø 2"</t>
  </si>
  <si>
    <t>BUCHA E ARRUELA DE ALUMÍNIO Ø3"</t>
  </si>
  <si>
    <t>BUCHA E ARRUELA DE ALUMÍNIO Ø1"</t>
  </si>
  <si>
    <t>CABEÇOTE DE ALUMÍNIO FUNDIDO Ø1.1/2"(40MM)</t>
  </si>
  <si>
    <t>CABEÇOTE DE ALUMÍNIO FUNDIDO Ø3"</t>
  </si>
  <si>
    <t xml:space="preserve">CAIXA DE PASSAGEM EM ALVENARIA MED. (100X100X100)CM </t>
  </si>
  <si>
    <t>CAIXA DE PASSAGEM METÁLICA MED. (20X20X12CM).</t>
  </si>
  <si>
    <t>CAIXA DE PASSAGEM METÁLICA MED. (80X80X13,5CM).</t>
  </si>
  <si>
    <t>CAIXA TIPO D.G. N°5 MED.(80X80X135)CM A PROVA DE TEMPO</t>
  </si>
  <si>
    <t>CAIXA TIPO DG (800X800X135MM) DE EMBUTIR</t>
  </si>
  <si>
    <t>CAIXA TIPO PABX (800X800X135MM) DE EMBUTIR</t>
  </si>
  <si>
    <t>CANALETA EM ALVENARIA, COM TAMPA DE CONCRETO  50 (LARGURA) X 70 (PROFUNDIDADE)</t>
  </si>
  <si>
    <t>CHAVE REVERSORA U4 - 100 A</t>
  </si>
  <si>
    <t>CONDUTOR DE COBRE ISOLADO #35MM²-12/20KV</t>
  </si>
  <si>
    <t>DISJUNTOR TERMOMAGNÉTICO TRIPOLAR 1200A CAPAC. INTERRUP. MIN.  MIN 65KA.</t>
  </si>
  <si>
    <t>ELETRODUTO FLEXÍVEL DE Ø1.1/2"</t>
  </si>
  <si>
    <t>ELETRODUTO FLEXIVEL DE Ø2"</t>
  </si>
  <si>
    <t>ELETRODUTO FLEXÍVEL DE Ø3"</t>
  </si>
  <si>
    <t>PONTO PARA FOCO CIRURGICO</t>
  </si>
  <si>
    <t>INTERRUPTOR C/ 1 TECLA SIMPLES + 1 TECLA PARALELA EM CX. 4"X2"</t>
  </si>
  <si>
    <t>INTERRUPTOR C/ 1 TECLA SIMPLES + 2 TECLAS PARALELAS EM CX. 4"X2"</t>
  </si>
  <si>
    <t>INTERRUPTOR C/ 1 TECLA SIMPLES EM CX. 4"X2"</t>
  </si>
  <si>
    <t>INTERRUPTOR C/ 2 TECLAS PARALELAS EM CX. 4"X2"</t>
  </si>
  <si>
    <t>INTERRUPTOR C/ 2 TECLAS SIMPLES + TOMADA 20A/127V EM CX. 4"X2"</t>
  </si>
  <si>
    <t>INTERRUPTOR C/ 2 TECLAS SIMPLES EM CX. 4"X2"</t>
  </si>
  <si>
    <t>INTERRUPTOR C/ 3 TECLAS PARALELAS EM CX. 4"X2"</t>
  </si>
  <si>
    <t>INTERRUPTOR C/ 5 TECLAS PARALELAS EM CX. 4"X2"</t>
  </si>
  <si>
    <t>INTERRUPTOR DIMERIZÁVEL C/ 1 TECLA SIMPLES - EM CX. 4"X2"</t>
  </si>
  <si>
    <t>LUMÍNARIA FLUORESCENTE COMPACTA DE EMBUTIR, PARA 2 X FC 18/ 26W OU FC ELETRÔNICA 23W E CHAPA DE AÇO TRATADA E PINTADA, COM REFLETOR EM ALUMÍNIO ANODIZADO ALTO BRILHO, DIFUSOR EM ACRÍLICO TRANSLUCIDO NA COR BRANCA REF.PE 200/ACR (MEGALIGHT).</t>
  </si>
  <si>
    <t>LUMINÁRIA PARA LÂMPADA FLUORESCENTE TUBULAR T5, 2X28W/127V DE EMBUTIR COM CORPO EM CHAPA DE AÇO TRATADA E PINTADA, PAINEL EM CHAPA DE AÇO PERFURADA, TRATADA E PINTADA REFLETOR FACETADO EM ALUMÍNIO ANODIZADO BRILHANTE DE ALTA REFLETÂNCIA E ALTA PUREZA 99,85%, SOQUETE TIPO PUSH - IN G - 5 DE ENGATE RÁPIDO, ROTOR DE SEGURANÇA EM POLICARBONATO E CONTATOS EM BRONZE FOSFOROSO, E DIFUSOR TRANSPARENTE DE POLIESTIRENO. REF. OE - 572 (INTRAL), COM LÂMPADA PHILIPS 4000K E REATOR MARCA INTRAL.</t>
  </si>
  <si>
    <t>LUMINÁRIA PARA LÂMPADA FLUORESCENTE TUBULAR T5, 2X28W/127V DE SOBREPOR COM CORPO EM CHAPA DE AÇO TRATADA E PINTADA, PAINEL EM CHAPA DE AÇO PERFURADA, TRATADA E PINTADA REFLETOR FACETADO EM ALUMÍNIO ANODIZADO BRILHANTE DE ALTA REFLETÂNCIA E ALTA PUREZA 99,85%, SOQUETE TIPO PUSH - IN G - 5 DE ENGATE RÁPIDO, ROTOR DE SEGURANÇA EM POLICARBONATO E CONTATOS EM BRONZE FOSFOROSO, E DIFUSOR TRANSPARENTE DE POLIESTIRENO. REF. OS - 572 (INTRAL), COM LÂMPADA PHILIPS 4000K E REATOR MARCA INTRAL.</t>
  </si>
  <si>
    <t>MUFLA TDC CABO CU  #35MM² 25KV LOADBREAK 250A</t>
  </si>
  <si>
    <t>PADRÃO DE ENTRADA E ENERGIA PARA BOMBA DE INCÊNDIO</t>
  </si>
  <si>
    <t xml:space="preserve">PAINEL MED.(2500X2000X800MM) C/ BARRAMENTO 2"X1/2" - FABRICAR CONFORME DIAGRAMA UNIFILAR </t>
  </si>
  <si>
    <t>PONTO PARA AQUECEDOR, EMBUTIDA NA PAREDE EM (CX. 4"X2") COM PLACA DE SAÍDA DE FIO.</t>
  </si>
  <si>
    <t>PONTO PARA AR CONDICIONADO EM CONDULETE 4"X4" - 1"</t>
  </si>
  <si>
    <t>PONTO PARA CHUVEIRO, EMBUTIDA NA PAREDE EM (CX. 4"X2") COM PLACA DE SAÍDA DE FIO.</t>
  </si>
  <si>
    <t>PONTO PARA TORNEIRA ELÉTRICA OU AQUECEDOR - EM (CX. 4"X2")  COM PLACA DE SAÍDA DE FIO</t>
  </si>
  <si>
    <t>POSTE EM TUBO DE AÇO ZINCADO E PINTADO NA COR PRETA H= 6 M, COM 1 PETALAS, LUMINÁRIA EM CHAPA DE AÇO PINTADA DE DE PRETO, REFLETOR SIMÉTRICO EM ALUMÍNIO ANODIZADO TEXTURIZADO, DIFUSOR EM VIDRO PLANO TRANSPARENTE TEMPERADO, PÉTALA COM ALOJAMENTO PARA EQUIPAMENTO AUXILIAR, ÂNGULO DE 5º COM LÂMPADA VAPOR METÁLICO 250W , COM ACIONAMENTO POR RELE FOTOELETRICO NA PROPRIA LUMINÁRIA, CONFORME DETALHE EM PROJETO. REF. CALCARIO - P  -  ITAIM ILUMINAÇÃO</t>
  </si>
  <si>
    <t>POSTE EM TUBO DE AÇO ZINCADO E PINTADO NA COR PRETA H= 6 M, COM 2 PETALAS, LUMINÁRIA EM CHAPA DE AÇO PINTADA DE DE PRETO, REFLETOR SIMÉTRICO EM ALUMÍNIO ANODIZADO TEXTURIZADO, DIFUSOR EM VIDRO PLANO TRANSPARENTE TEMPERADO, PÉTALA COM ALOJAMENTO PARA EQUIPAMENTO AUXILIAR, ÂNGULO DE 5º COM LÂMPADA VAPOR METÁLICO 250W , COM ACIONAMENTO POR RELE FOTOELETRICO NA PROPRIA LUMINÁRIA, CONFORME DETALHE EM PROJETO. REF. CALCARIO - P  -  ITAIM ILUMINAÇÃO</t>
  </si>
  <si>
    <t>PROJETOR PARA LÂMPADAELETRÔNICA 85W, PARA ILUMINAÇÃO EXTERNA</t>
  </si>
  <si>
    <t>RELÉ DIFERENCIAL VIGIREX COM TOROIDE RETANGULAR 280X115,  MARCA SCHNEIDER , C/ DISJUNTOR BIPOLAR 6A PARA COMANDO E SINALIZACÃO. NA PORTA DO QUADRO DEVERÁ SER INSTALADO 2 SINALIZADORES UM LUMINOSO E OUTRO SONORO DE 22MM².</t>
  </si>
  <si>
    <t>SEAL TUBE Ø1", INCLUSO BOX FIXO/GIRATÓRIO</t>
  </si>
  <si>
    <t>TOMADA DUPLA 20A/127V PADRÃO BRASILEIRO EM CX. 4"X4"</t>
  </si>
  <si>
    <t>UNIDUT CÔNICO Ø1"</t>
  </si>
  <si>
    <t>UNIDUT CONICO Ø2"</t>
  </si>
  <si>
    <t>UNIDUT CONICO Ø1.1/2"</t>
  </si>
  <si>
    <t>SINALEIRO DE PORTA EM CX. 4"X2"</t>
  </si>
  <si>
    <t>QUADRO DE DISTRIBUIÇÃO PARA LIGAÇÃO DO EQUIPAMENTO C/ DISJUNTOR CONFORME ESPECIFICADO PELO FABRICANTE (AUTOCLAVE)</t>
  </si>
  <si>
    <t>TERMINAL AÉREO 60CM EM BARRA CHATA DE ALUMINIO REF TEL 922</t>
  </si>
  <si>
    <t>CENTRAL TELEFONICA</t>
  </si>
  <si>
    <t>CORRIMÃO EM TUBO DE AÇO GALVANIZADO E CROMADO D=2"</t>
  </si>
  <si>
    <t>ALAMBRADO TIPO NYLOFOR,CONFORME PROJETO, INCLUSO PORTÕES</t>
  </si>
  <si>
    <t>GUARDA-CORPO EM TELA ARTISTICA GALVANIZADO ESTRUTURADO EM TUBO DE AÇO GALVANIZADO</t>
  </si>
  <si>
    <t>BANCADA EM INOX COM 2 CUBAS (C/VÁLVULA E SIFÃO EM METAL CROMADOS)</t>
  </si>
  <si>
    <t>BARRA APOIO PARA DEFICIENTE EM AÇO EM AÇO INOX</t>
  </si>
  <si>
    <t>BEBEDOURO DE PRESSÃO EM INOXCOM ENGATE METALICO</t>
  </si>
  <si>
    <t>TUBO PVC ESGOTO MARROM DN 50MM, INCLUSIVE CONEXOES - FORNECIMENTO E INSTALACAO</t>
  </si>
  <si>
    <t>TUBO PVC ESGOTO MARROM DN 63MM, INCLUSIVE CONEXOES - FORNECIMENTO E INSTALACAO</t>
  </si>
  <si>
    <t>CAIXA DE CAPTAÇÃO COM GRELHA DE FERRO (120 X 60)CM</t>
  </si>
  <si>
    <t>CAIXA DE CAPTAÇÃO COM PAREDE DE CONCRETO PRÉ-MOLDADO E=5CM COM GRELHA DE FERRO (30 X 30)CM</t>
  </si>
  <si>
    <t>CAIXA DE CAPTAÇÃO COM GRELHA DE FERRO (30 X 30)CM - ÁGUAS PLUVIAIS</t>
  </si>
  <si>
    <t>CAIXA DE CAPTAÇÃO COM GRELHA DE FERRO (50 X 50)CM - ÁGUAS PLUVIAIS</t>
  </si>
  <si>
    <t>CAIXA DE CAPTAÇÃO COM GRELHA DE FERRO (60 X 60)CM - ÁGUAS PLUVIAIS</t>
  </si>
  <si>
    <t>CAIXA DE CAPTAÇÃO COM GRELHA DE FERRO (80 X 80)CM - ÁGUAS PLUVIAIS</t>
  </si>
  <si>
    <t>CAIXA DE INSPEÇÃO 30X30CM - ESGOTO</t>
  </si>
  <si>
    <t>CAIXA DE INSPEÇÃO COM PAREDE DE CONCRETO PRÉ-MOLDADO E=5CM (30 X 30)CM - ÁGUAS PLUVIAIS</t>
  </si>
  <si>
    <t>CAIXA DE INSPEÇÃO COM PAREDE DE CONCRETO PRÉ-MOLDADO E=5CM (30 X 30)CM - ESGOTO</t>
  </si>
  <si>
    <t>CAIXA DE INSPEÇÃO 40X40CM - ESGOTO</t>
  </si>
  <si>
    <t>CAIXA DE INSPEÇÃO 50X50CM - ÁGUAS PLUVIAIS</t>
  </si>
  <si>
    <t>CAIXA DE INSPEÇÃO 50X50CM - ESGOTO</t>
  </si>
  <si>
    <t xml:space="preserve">CAIXA SIFONADA PARA ESGOTO </t>
  </si>
  <si>
    <t>POÇO DE VISITA PARA ESGOTO D=1,0M</t>
  </si>
  <si>
    <t>POÇO DE VISITA PARA ÁGUAS PLUVIAIS D=1,0M</t>
  </si>
  <si>
    <t>EXPURGO EM INOX</t>
  </si>
  <si>
    <t>LAVATORIO ESCOVAÇÃO EM INOX,CONF. PROJETO</t>
  </si>
  <si>
    <t>DUCHA HIGIENICA</t>
  </si>
  <si>
    <t>JANELA / VISOR DE ALUMINIO FIXO P/VIDRO - CONF. PROJETO</t>
  </si>
  <si>
    <t>BLOCO AUTÔNOMO PARA ILUMINAÇÃO DE EMERGÊNCIA E INDICAÇÃO DE SAÍDA</t>
  </si>
  <si>
    <t>PLACA SAÍDA DE FIO - 4"X4" - ANTENA DE TV</t>
  </si>
  <si>
    <t>BANCADA EM INOX COM 1 CUBA (C/VÁLVULA E SIFÃO EM METAL CROMADOS)</t>
  </si>
  <si>
    <t>TRELIÇA METALICA, INCLUSO PINTURA, CONFORME PROJETO - MARQUISE</t>
  </si>
  <si>
    <t>PAREDE EM GESSO ACARTONADO</t>
  </si>
  <si>
    <t>ALVENARIA EM TIJOLO CERAMICO FURADO 10X10X20CM, 2 VEZ (ESPESSURA 40CM), ASSENTADO EM ARGAMASSA E=1,0CM</t>
  </si>
  <si>
    <t>ALVENARIA EM TIJOLO CERAMICO FURADO, ASSENTADO EM ARGAMASSA E=1,0CM</t>
  </si>
  <si>
    <t>PISO PODOTATIL ALERTA / DIRECIONAL</t>
  </si>
  <si>
    <t>CAIXA VOLUME = 15.000 LITROS</t>
  </si>
  <si>
    <t>CAIXA VOLUME = 10.000 LITROS</t>
  </si>
  <si>
    <t>CONJUNTO FLUTUANTE DE SUCÇÃO 1.1/2" 3P TECHNIK</t>
  </si>
  <si>
    <t>un</t>
  </si>
  <si>
    <t>FILTRO VOLUMÉTRICO  VF1 MARCA 3P TECHNIK</t>
  </si>
  <si>
    <t>FREIO D'ÁGUA MARCA 3P TECHNIK</t>
  </si>
  <si>
    <t>PRESSURIZADOR AUTOMATICO COM PRESSOSTATO PARA REDE DE TORNEIRAS - MODELO ROWAPRESS 410 COM POTENCIA 3,0HP</t>
  </si>
  <si>
    <t>SIFÃO LADRÃO MARCA 3P TECHNIK</t>
  </si>
  <si>
    <t>SISTEMA AUTOMÁTICO DE REALIMENTAÇÃO Ø 1.1/4" MARCA 3P TECHNIK CONTENDO: BÓIA AUTOMÁTICA DE NÍVEL E VÁLVULA SOLENÓIDE</t>
  </si>
  <si>
    <t>TAMPO DE FERRO FUNDIDO PARA HIDRANTE DE RECALQUE NO PASSEIO COM OS DIZERES ''INCÊNDIO'' EM VERMELHO MEDINDO (60 X 70)CM, INCLUSO TAMPÃO STORZ 2 1/2" , ADAPTADOR E CURVA 45° 2 1/2"</t>
  </si>
  <si>
    <t>TORNEIRA COM ACIONAMENTO RESTRITO</t>
  </si>
  <si>
    <t>VÁLVULA DE FLUXO</t>
  </si>
  <si>
    <t>ELEVADOR TIPO MACA-LEITO, COM DUAS PARADAS, CAPACIDADE 13 PESSOAS, CONF. PROJETO</t>
  </si>
  <si>
    <t>VIDRO MINIBOREAL, FORNECIMENTO E INSTALACAO, INCLUSIVE MASSA PARA VEDACAO</t>
  </si>
  <si>
    <t>MURO/MURETA EM TIJOLO CERAMICO FURADO 10X20X20CM, 1/2 VEZ, ASSENTADO EM ARGAMASSA TRACO 1:2:8 (CIMENTO, CAL E AREIA), JUNTAS 12MM, INCLUSO FUNDAÇÃO E ESTRUTURA</t>
  </si>
  <si>
    <t>MURO/MURETA EM TIJOLO CERAMICO FURADO 10X20X20CM, 1 VEZ, ASSENTADO EM ARGAMASSA TRACO 1:2:8 (CIMENTO, CAL E AREIA), JUNTAS 12MM, INCLUSO FUNDAÇÃO E ESTRUTURA</t>
  </si>
  <si>
    <t>PISO MANTA VINILICA CONDUTIVO, INCLUSO RODAPÉ</t>
  </si>
  <si>
    <t>PISO FULGET, INCLUSO RODAPÉ</t>
  </si>
  <si>
    <t>PAVIMENTACAO EM BRITA ESPESSURA 3CM, INCLUSO MANTA GEOTEXTIL</t>
  </si>
  <si>
    <t>REVESTIMENTO ARGAMASSA BARITA</t>
  </si>
  <si>
    <t>PORTA DE MADEIRA DE CORRER 0,80X2,10M, 1 FOLHA - COMPLETA</t>
  </si>
  <si>
    <t>CORTINA PARA LEITO</t>
  </si>
  <si>
    <t>REVESTIMENTO EM ALUMINIO COMPOSTO</t>
  </si>
  <si>
    <t>TUBO DE COBRE 66MM, INCLUSO CONEXÕES - FORNECIMENTO E INSTALACAO</t>
  </si>
  <si>
    <t>TUBO DE COBRE (1/4") 6,35MM, INCLUSIVE CONEXÕES - FORNEC. E INSTALACAO</t>
  </si>
  <si>
    <t>ELETROBOMBA DE INCÊNDIO CENTRÍFUGA MONOESTÁGIO VAZÃO = 18,75 M³/H - ALTURA MANOMÉTRICA = 44,0 M.C.A MODELO BC 22 R 1.1/4 COM POTÊNCIA DE 7,5CV E ROTOR 184MM MARCA SCHINEIDER</t>
  </si>
  <si>
    <t>AQUECEDOR INSTANTANEO ELÉTRICO INDIVIDUAL COM REGULAGEM DE  TEMPERATURA</t>
  </si>
  <si>
    <t>MOLA PARA FECHAMENTO AUTOMÁTICO DE PORTA</t>
  </si>
  <si>
    <t>TUBO CPVC 22MM C/CONEXÕES - FORNECIMENTO E INSTALACAO</t>
  </si>
  <si>
    <t>GRELHA CONCRETO GC 300MM</t>
  </si>
  <si>
    <t>CAIXA DE RETENÇÃO DE GESSO</t>
  </si>
  <si>
    <t>TORNEIRA CROMADA PARA LAVATORIO COM FECHAMENTO AUTOMÁTICO - FORNECIMENTO E INSTALACAO</t>
  </si>
  <si>
    <t>TORNEIRA CROMADA TUBO MOVEL PARA BANCADA 1/2" OU 3/4" COM MISTURADOR - FORNECIMENTO E INSTALACAO</t>
  </si>
  <si>
    <t xml:space="preserve">CONJUNTO DE CHAPA PARA PROTEÇÃO DE PORTA ( 2 LADOS) E PUXADOR HORIZONTAL EM INOX - PADRÃO PNE </t>
  </si>
  <si>
    <t>VENTILADOR DE AR - MARCA BERLINER LUFT (OU SIMILAR) - VAZÃO 2.500m3/h PRESSÃO 25mmca - MOD. BBL200 - CONSUMO 1,10Kw - 4 POLOS- TRIFÁSICO 220/380V - 60Hz</t>
  </si>
  <si>
    <t>VENTILADOR DE AR - MARCA BERLINER LUFT (OU SIMILAR) - VAZÃO 2.600m3/h PRESSÃO 95mmca - MOD. BBL250 - CONSUMO 1,50Kw - 4 POLOS- TRIFÁSICO 220/380V - 60Hz</t>
  </si>
  <si>
    <t>VENTILADOR DE AR - MARCA BERLINER LUFT (OU SIMILAR) - VAZÃO 7.000m3/h PRESSÃO 95mmca - MOD. BBL350 - CONSUMO 3,80Kw - 4 POLOS- TRIFÁSICO 220/380V - 60Hz</t>
  </si>
  <si>
    <t>VENTILADOR PARA EXAUSTÃO MARCA WESTAFLEX (OU SIMILAR) COM GRELHA FIXA REDONDA E VENEZIANA MOD. VENTOKIT 150 INLINE VAZÃO 150m3/h 110/220V BIVOLT 40w 60Hz</t>
  </si>
  <si>
    <t>CAIXA DE FILTRAGEM ESTANQUE COM MONTAGEM AUTOPORTANTE, TIPO MULTIPLOS FILTROS, COM ACOPLAMENTOS PARA DUTOS DE AR NAS DUAS EXTREMIDADES, COM SISTEMA DE FIXAÇÃO DE FILTROS COM VEDAÇÃO DE SEGURANÇA, SISTEMA DE TROCA DE FILTROS TIPO GAVETA OPOSTA PROTEGIDA COM DISPOSITIVO PARA INTERLIGAÇÃO DE RECIPIENTE DE PROTEÇÃO, DOTADO DE FILTROS G4+F8+A3, MEDIDAS MÍNIMAS 100 X 40 X 120 CM, REFERÊNCIA VECO, VAZÃO DE AR DE 7.000 M³/H, PERDA DE CARGA MÁXIMA COM FILTRO SATURADO DE 100 MMCA, CONFORME INDICAÇÃO EM PROJETO.</t>
  </si>
  <si>
    <t>CAIXA DE FILTRAGEM ESTANQUE COM MONTAGEM AUTOPORTANTE, TIPO MULTIPLOS FILTROS, COM ACOPLAMENTOS PARA DUTOS DE AR NAS DUAS EXTREMIDADES, COM SISTEMA DE FIXAÇÃO DE FILTROS COM VEDAÇÃO DE SEGURANÇA, SISTEMA DE TROCA DE FILTROS TIPO GAVETA OPOSTA PROTEGIDA COM DISPOSITIVO PARA INTERLIGAÇÃO DE RECIPIENTE DE PROTEÇÃO, DOTADO DE FILTROS G4+F8+A3, MEDIDAS MÍNIMAS 60 X 30 X 60 CM, REFERÊNCIA VECO, VAZÃO DE AR DE 2.600 M³/H, PERDA DE CARGA MÁXIMA COM FILTRO SATURADO DE 100 MMCA, CONFORME INDICAÇÃO EM PROJETO.</t>
  </si>
  <si>
    <t>DAMPER PARA REGULAGEM MANUAL DE VAZÃO COM LÂMINAS OPOSTAS MARCA TROPICAL (OU SIMILAR) MOD. DCV - 300x300mm</t>
  </si>
  <si>
    <t>DIFUSOR PARA INSUFLAMENTO DE AR COM REGISTRO - MARCA TROPICAL - MOD. DI41+RG-15"x15"</t>
  </si>
  <si>
    <t>DIFUSOR PARA INSUFLAMENTO DE AR COM REGISTRO E CAIXA PLENUM BOCAL Ø250mm - MARCA TROPICAL - MOD. DI41+RG+PL-12"x12"</t>
  </si>
  <si>
    <t>GRELHA PARA INSUFLAMENTO DE AR COM REGISTRO - MARCA TROPICAL (OU SIMILAR) - MOD. DH+RG - 150x150mm</t>
  </si>
  <si>
    <t>GRELHA PARA RETORNO DE AR COM REGISTRO - MARCA TROPICAL (OU SIMILAR) - MOD. RHN+RG - 500x250mm</t>
  </si>
  <si>
    <t>GRELHA PARA RETORNO DE AR MARCA TROPICAL (OU SIMILAR) MOD. SV+RG - 400x600mm</t>
  </si>
  <si>
    <t>VENEZIANA PARA TOMADA DE AR EXTERNO COM FILTRO G4 - MARCA TROPICAL MARCA TROPICAL (OU SIMILAR) - MOD. TAE+COMPLETA - 200x200mm</t>
  </si>
  <si>
    <t>VENEZIANA PARA TOMADA DE AR EXTERNO COM FILTRO G4 - MARCA TROPICAL MARCA TROPICAL (OU SIMILAR) - MOD. TAE+COMPLETA - 400x400mm</t>
  </si>
  <si>
    <t>VENEZIANA PARA TOMADA DE AR EXTERNO COM FILTRO G4 - MARCA TROPICAL MARCA TROPICAL (OU SIMILAR) - MOD. TAE+COMPLETA - 700x150mm</t>
  </si>
  <si>
    <t>DUTO FLEXÍVEL COM ISOLAMENTO TÉRMICO - MARCA WESTAFLEX  - MOD. VENTILWEST - Ø300mm, COM ACESSÓRIOS DE FIXAÇÃO TAIS COMO COLARINHOS, ABRAÇADEIRAS E FITAS DE VEDAÇÃO</t>
  </si>
  <si>
    <t>DUTO FLEXÍVEL COM ISOLAMENTO TÉRMICO- MARCA WESTAFLEX  - MOD. VENTILWEST - Ø250mm, COM ACESSÓRIOS DE FIXAÇÃO TAIS COMO COLARINHOS, ABRAÇADEIRAS E FITAS DE VEDAÇÃO</t>
  </si>
  <si>
    <t>REDE DE DUTO FLEXÍVEL SEM ISOLAMENTO TÉRMICO - MARCA WESTAFLEX  - MOD. POLYWEST - Ø100mm, COM ACESSÓRIOS DE FIXAÇÃO TAIS COMO COLARINHOS, ABRAÇADEIRAS E FITAS DE VEDAÇÃO</t>
  </si>
  <si>
    <t>DUTO DE AR CONFECCIONADO EM CHAPA DE AÇO GALVANIZADO, PADRÃO SMACNA, SEGUINDO NORMAS ABNT NBR 6401, , COM SISTEMA DE VEDAÇÃO ESTANQUE, MONTADO COM SISTEMA FLANGEADO, REFERÊNCIA POWERMATIC,  E ISOLADO TERMICAMENTE COM MANTA DE LÃ DE ROCHA DENSIDADE DE 50 KG/M³ E ESPESSURA DE 25 MM - CHAPA BITOLA #26 / #24 / #22 / #18</t>
  </si>
  <si>
    <t>TORNEIRA COM ACIONAMENTO POR COTOVELO</t>
  </si>
  <si>
    <t>SCHINUS TEREBINTHIFOLLUS - AROEIRA VERMELHA H=2,00M</t>
  </si>
  <si>
    <t>BAUHINIA FORETICATA - PATA DE VACA H=2,00M</t>
  </si>
  <si>
    <t>DYPSIS LUTESCENS - ARECA - BAMBU H=3,00M</t>
  </si>
  <si>
    <t>ATRELLTZIA REGINAE - AVE-DO-PARAISO H=1,00M</t>
  </si>
  <si>
    <t>PHONENIX ROEBELENIL - PALMEIRA FENIX H=1,00M</t>
  </si>
  <si>
    <t>IMPATIENS WALLERIANA - MARIA SEM VERGONHA H=0,30M</t>
  </si>
  <si>
    <t>BOUGALMVILLEA GLABRA VAR. GRALLIFLORA - PRIMAVERA H=0,60M</t>
  </si>
  <si>
    <t>SPATHIPHYLLUM CANNAEFOLIUN - LIRO DA PAZ H=0,50M ESP 0,50M</t>
  </si>
  <si>
    <t>CHLOROPHYTON COMOSUN - CLOROFITO H=0,15M</t>
  </si>
  <si>
    <t>ESCAVAÇÃO DE ESCATA D=25CM</t>
  </si>
  <si>
    <t>ESCAVAÇÃO DE ESCATA D=30CM</t>
  </si>
  <si>
    <t>ESCAVAÇÃO DE ESCATA D=40CM</t>
  </si>
  <si>
    <t>ESCAVAÇÃO DE ESCATA D=60CM</t>
  </si>
  <si>
    <t>REVESTIMENTO DE GRANITO PRETO - PORTAS DO ELEVADOR, CONF. PROJETO</t>
  </si>
  <si>
    <t>BANCO DE CONCRETO CURVO - DET 4</t>
  </si>
  <si>
    <t>BANCO DE CONCRETO RETO L=3,50M - DET 5</t>
  </si>
  <si>
    <t xml:space="preserve">BANCO DE CONCRETO RETO COM ENCOSTO </t>
  </si>
  <si>
    <t>FAIXA DE GRANITO PARA DEGRAU DAS ESCADAS,COF. PROJETO</t>
  </si>
  <si>
    <t>PROTETOR EM PVC ( BATE-MACA / CADEIRA)</t>
  </si>
  <si>
    <t>CANTONEIRA EM PVC P/ PROTEÇÃO DE QUINA DE PAREDE</t>
  </si>
  <si>
    <t>MEIO-FIO (GUIA) DE CONCRETO, DIMENSOES 5X9X100CM, REJUNTADO C/ARGAMASSA 1:4 CIMENTO:AREIA, INCLUINDO ESCAVACAO E REATERRO.</t>
  </si>
  <si>
    <t>VÁLVULA ESFERA LATÃO CROMADO 3/4"</t>
  </si>
  <si>
    <t>VÁLVULA ESFERA LATÃO CROMADO 1"</t>
  </si>
  <si>
    <t>POSTO CONSUMO COMPLETO OXIGÊNIO, AR COMPRIMIDO,VÁCUO DUPLA RETENÇÃO</t>
  </si>
  <si>
    <t>PAINÉL DE ALARME OXIGÊNIO, AR COMPRIMIDO,VÁCUO</t>
  </si>
  <si>
    <t>CAIXA DE SECÇÃO COM TAMPA EM ACRÍLICO P/VÁLVULAS SECÇÃO</t>
  </si>
  <si>
    <t>CENTRAL DE OXIGÊNIO CAPACIDADE 03X03 (CONFORME MEMORIAL)</t>
  </si>
  <si>
    <t>CENTRAL DE VÁCUO CLÍNICO (CONFORME MEMORIAL DESCRITIVO)</t>
  </si>
  <si>
    <t>CENTRAL PARA AR COMPRIMIDO ,CONFORME MEMORIAL</t>
  </si>
  <si>
    <t>PAINÉIS SUSPENSOS (ESTATIVA)</t>
  </si>
  <si>
    <t>PAINÉL R1 CONFORME MEMORIAL</t>
  </si>
  <si>
    <t>PAINÉL R2 CONFORME MEMORIAL</t>
  </si>
  <si>
    <t>PAINÉL R3 CONFORME MEMORIAL</t>
  </si>
  <si>
    <t>COBERTURA EM LONA TENSIONADA COM ESTRUTURA METÁLICA- COMPLETO, CONF PROJETO</t>
  </si>
  <si>
    <t>BARRA ANTI-PANICO PARA PORTAS COM 2 FOLHAS</t>
  </si>
  <si>
    <t>MÊS</t>
  </si>
  <si>
    <t>AUXILIAR DE TOPÓGRAFO</t>
  </si>
  <si>
    <t>1.1</t>
  </si>
  <si>
    <t>1.2</t>
  </si>
  <si>
    <t>1.3</t>
  </si>
  <si>
    <t>1.4</t>
  </si>
  <si>
    <t>1.5</t>
  </si>
  <si>
    <t>1.6</t>
  </si>
  <si>
    <t>1.7</t>
  </si>
  <si>
    <t>1.8</t>
  </si>
  <si>
    <t>1.9</t>
  </si>
  <si>
    <t>1.10</t>
  </si>
  <si>
    <t>1.11</t>
  </si>
  <si>
    <t>1.12</t>
  </si>
  <si>
    <t>1.13</t>
  </si>
  <si>
    <t>PREPARO DE TERRENO, BARRACAO, TAPUME, FECHAMENTOS E PLACA DE OBRA</t>
  </si>
  <si>
    <t>1.14</t>
  </si>
  <si>
    <t>1.15</t>
  </si>
  <si>
    <t>1.16</t>
  </si>
  <si>
    <t>1.17</t>
  </si>
  <si>
    <t>1.18</t>
  </si>
  <si>
    <t>1.19</t>
  </si>
  <si>
    <t>1.22</t>
  </si>
  <si>
    <t>LOCACAO DE OBRA</t>
  </si>
  <si>
    <t>1.23</t>
  </si>
  <si>
    <t>1.24</t>
  </si>
  <si>
    <t>EQUIPE TÉCNICA DE APOIO - ADMINISTRAÇÃO LOCAL</t>
  </si>
  <si>
    <t>1.25</t>
  </si>
  <si>
    <t>1.26</t>
  </si>
  <si>
    <t>1.27</t>
  </si>
  <si>
    <t>1.28</t>
  </si>
  <si>
    <t>1.29</t>
  </si>
  <si>
    <t>1.30</t>
  </si>
  <si>
    <t>1.31</t>
  </si>
  <si>
    <t>2.1</t>
  </si>
  <si>
    <t>2.2</t>
  </si>
  <si>
    <t>2.3</t>
  </si>
  <si>
    <t>2.4</t>
  </si>
  <si>
    <t>FUNDAÇÕES E MURO DE ARRIMO</t>
  </si>
  <si>
    <t>2.5</t>
  </si>
  <si>
    <t>2.6</t>
  </si>
  <si>
    <t>2.7</t>
  </si>
  <si>
    <t>2.8</t>
  </si>
  <si>
    <t>3.1</t>
  </si>
  <si>
    <t>3.2</t>
  </si>
  <si>
    <t>3.3</t>
  </si>
  <si>
    <t>3.4</t>
  </si>
  <si>
    <t>3.5</t>
  </si>
  <si>
    <t>3.6</t>
  </si>
  <si>
    <t>3.7</t>
  </si>
  <si>
    <t>FUNDAÇÃO E ESTRUTURA</t>
  </si>
  <si>
    <t>4.1</t>
  </si>
  <si>
    <t>FUNDAÇÕES</t>
  </si>
  <si>
    <t>4.2</t>
  </si>
  <si>
    <t>4.3</t>
  </si>
  <si>
    <t>4.4</t>
  </si>
  <si>
    <t>4.5</t>
  </si>
  <si>
    <t>4.6</t>
  </si>
  <si>
    <t>4.7</t>
  </si>
  <si>
    <t>4.8</t>
  </si>
  <si>
    <t>4.9</t>
  </si>
  <si>
    <t>4.10</t>
  </si>
  <si>
    <t>4.11</t>
  </si>
  <si>
    <t>4.12</t>
  </si>
  <si>
    <t>ESTRUTURA</t>
  </si>
  <si>
    <t>4.13</t>
  </si>
  <si>
    <t>4.14</t>
  </si>
  <si>
    <t>4.15</t>
  </si>
  <si>
    <t>4.16</t>
  </si>
  <si>
    <t>4.17</t>
  </si>
  <si>
    <t>4.18</t>
  </si>
  <si>
    <t>4.19</t>
  </si>
  <si>
    <t>ALVENARIA - VEDAÇÃO</t>
  </si>
  <si>
    <t>5.1</t>
  </si>
  <si>
    <t>5.2</t>
  </si>
  <si>
    <t>5.3</t>
  </si>
  <si>
    <t>5.4</t>
  </si>
  <si>
    <t>5.5</t>
  </si>
  <si>
    <t>5.6</t>
  </si>
  <si>
    <t>5.7</t>
  </si>
  <si>
    <t>5.8</t>
  </si>
  <si>
    <t>5.9</t>
  </si>
  <si>
    <t>IMPERMEABILIZAÇÃO</t>
  </si>
  <si>
    <t>6.1</t>
  </si>
  <si>
    <t>6.2</t>
  </si>
  <si>
    <t>6.3</t>
  </si>
  <si>
    <t>6.4</t>
  </si>
  <si>
    <t>REVESTIMENTOS</t>
  </si>
  <si>
    <t>7.1</t>
  </si>
  <si>
    <t>PISO</t>
  </si>
  <si>
    <t>7.2</t>
  </si>
  <si>
    <t>7.3</t>
  </si>
  <si>
    <t>7.4</t>
  </si>
  <si>
    <t>7.5</t>
  </si>
  <si>
    <t>7.6</t>
  </si>
  <si>
    <t>7.7</t>
  </si>
  <si>
    <t>7.8</t>
  </si>
  <si>
    <t>7.9</t>
  </si>
  <si>
    <t>7.10</t>
  </si>
  <si>
    <t>7.11</t>
  </si>
  <si>
    <t>7.12</t>
  </si>
  <si>
    <t>7.13</t>
  </si>
  <si>
    <t>7.14</t>
  </si>
  <si>
    <t>7.15</t>
  </si>
  <si>
    <t>7.16</t>
  </si>
  <si>
    <t>7.17</t>
  </si>
  <si>
    <t>7.18</t>
  </si>
  <si>
    <t>7.19</t>
  </si>
  <si>
    <t>PAREDES</t>
  </si>
  <si>
    <t>7.20</t>
  </si>
  <si>
    <t>7.21</t>
  </si>
  <si>
    <t>7.22</t>
  </si>
  <si>
    <t>7.23</t>
  </si>
  <si>
    <t>7.24</t>
  </si>
  <si>
    <t>PINTURA LATEX ACRILICA AMBIENTES INTERNOS/EXTERNOS, TRES DEMAOS</t>
  </si>
  <si>
    <t>7.25</t>
  </si>
  <si>
    <t>7.26</t>
  </si>
  <si>
    <t>7.27</t>
  </si>
  <si>
    <t>7.28</t>
  </si>
  <si>
    <t>7.29</t>
  </si>
  <si>
    <t>7.30</t>
  </si>
  <si>
    <t>7.31</t>
  </si>
  <si>
    <t>7.32</t>
  </si>
  <si>
    <t>7.33</t>
  </si>
  <si>
    <t>7.34</t>
  </si>
  <si>
    <t>7.35</t>
  </si>
  <si>
    <t>7.37</t>
  </si>
  <si>
    <t>TETO</t>
  </si>
  <si>
    <t>7.38</t>
  </si>
  <si>
    <t>7.39</t>
  </si>
  <si>
    <t>7.40</t>
  </si>
  <si>
    <t>7.41</t>
  </si>
  <si>
    <t>7.42</t>
  </si>
  <si>
    <t>7.43</t>
  </si>
  <si>
    <t>7.44</t>
  </si>
  <si>
    <t>7.45</t>
  </si>
  <si>
    <t>7.46</t>
  </si>
  <si>
    <t>ESQUARIAS</t>
  </si>
  <si>
    <t>8.1</t>
  </si>
  <si>
    <t>MADEIRA</t>
  </si>
  <si>
    <t>8.2</t>
  </si>
  <si>
    <t>8.3</t>
  </si>
  <si>
    <t>8.4</t>
  </si>
  <si>
    <t>8.5</t>
  </si>
  <si>
    <t>8.6</t>
  </si>
  <si>
    <t>8.7</t>
  </si>
  <si>
    <t>8.8</t>
  </si>
  <si>
    <t>8.9</t>
  </si>
  <si>
    <t>8.10</t>
  </si>
  <si>
    <t>8.11</t>
  </si>
  <si>
    <t>8.12</t>
  </si>
  <si>
    <t>8.13</t>
  </si>
  <si>
    <t>8.14</t>
  </si>
  <si>
    <t>ALUMINIO</t>
  </si>
  <si>
    <t>8.15</t>
  </si>
  <si>
    <t>8.16</t>
  </si>
  <si>
    <t>JANELA DE ALUMINIO DE CORRER / GUILHOTINA / FIXO - CONF. PROJETO</t>
  </si>
  <si>
    <t>8.17</t>
  </si>
  <si>
    <t>JANELA DE ALUMINIO TIPO FIXO/PROJETANTE - CONF. PROJETO</t>
  </si>
  <si>
    <t>8.18</t>
  </si>
  <si>
    <t>8.19</t>
  </si>
  <si>
    <t>8.20</t>
  </si>
  <si>
    <t>8.21</t>
  </si>
  <si>
    <t>FERRO</t>
  </si>
  <si>
    <t>8.22</t>
  </si>
  <si>
    <t>8.23</t>
  </si>
  <si>
    <t>8.24</t>
  </si>
  <si>
    <t>8.25</t>
  </si>
  <si>
    <t>8.26</t>
  </si>
  <si>
    <t>8.27</t>
  </si>
  <si>
    <t>8.28</t>
  </si>
  <si>
    <t>8.29</t>
  </si>
  <si>
    <t>8.30</t>
  </si>
  <si>
    <t>8.31</t>
  </si>
  <si>
    <t>8.32</t>
  </si>
  <si>
    <t>CONJUNTO DE VIDRO COM ESTRUTURA DE ALUMINIO, CONF PROJETO</t>
  </si>
  <si>
    <t>8.33</t>
  </si>
  <si>
    <t>8.34</t>
  </si>
  <si>
    <t>PINTURA</t>
  </si>
  <si>
    <t>8.35</t>
  </si>
  <si>
    <t>8.36</t>
  </si>
  <si>
    <t>8.37</t>
  </si>
  <si>
    <t>8.38</t>
  </si>
  <si>
    <t>8.39</t>
  </si>
  <si>
    <t>8.40</t>
  </si>
  <si>
    <t>8.41</t>
  </si>
  <si>
    <t>CONJUNTO DE VIDRO TEMPERADO COM PORTAS E JANELAS, CONF. PROJETO</t>
  </si>
  <si>
    <t>8.42</t>
  </si>
  <si>
    <t>8.43</t>
  </si>
  <si>
    <t>8.44</t>
  </si>
  <si>
    <t>8.45</t>
  </si>
  <si>
    <t>SOLEIRA / PEITORIL</t>
  </si>
  <si>
    <t>8.46</t>
  </si>
  <si>
    <t>INSTALAÇÃO ELÉTRICA</t>
  </si>
  <si>
    <t>9.1</t>
  </si>
  <si>
    <t>DERIVAÇÃO DA REDE COPEL</t>
  </si>
  <si>
    <t>9.2</t>
  </si>
  <si>
    <t>9.3</t>
  </si>
  <si>
    <t>9.4</t>
  </si>
  <si>
    <t>9.5</t>
  </si>
  <si>
    <t xml:space="preserve">CABINA </t>
  </si>
  <si>
    <t>9.6</t>
  </si>
  <si>
    <t>9.7</t>
  </si>
  <si>
    <t>9.8</t>
  </si>
  <si>
    <t>9.9</t>
  </si>
  <si>
    <t>9.10</t>
  </si>
  <si>
    <t>9.11</t>
  </si>
  <si>
    <t>TRANFORMADOR EM PEDESTAL</t>
  </si>
  <si>
    <t>9.12</t>
  </si>
  <si>
    <t>9.13</t>
  </si>
  <si>
    <t>9.14</t>
  </si>
  <si>
    <t>9.15</t>
  </si>
  <si>
    <t>9.16</t>
  </si>
  <si>
    <t>9.17</t>
  </si>
  <si>
    <t>9.18</t>
  </si>
  <si>
    <t>9.19</t>
  </si>
  <si>
    <t>9.20</t>
  </si>
  <si>
    <t>9.21</t>
  </si>
  <si>
    <t>9.22</t>
  </si>
  <si>
    <t>9.23</t>
  </si>
  <si>
    <t>9.24</t>
  </si>
  <si>
    <t>9.25</t>
  </si>
  <si>
    <t>ALIMENTADOR GERADOR - QTA</t>
  </si>
  <si>
    <t>9.26</t>
  </si>
  <si>
    <t>9.27</t>
  </si>
  <si>
    <t>9.28</t>
  </si>
  <si>
    <t>9.29</t>
  </si>
  <si>
    <t>9.30</t>
  </si>
  <si>
    <t>9.31</t>
  </si>
  <si>
    <t>9.32</t>
  </si>
  <si>
    <t>9.33</t>
  </si>
  <si>
    <t>QF-BOMBA INCÊNDIO</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</si>
  <si>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</si>
  <si>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</si>
  <si>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</si>
  <si>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</si>
  <si>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</si>
  <si>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</si>
  <si>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</si>
  <si>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</si>
  <si>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</si>
  <si>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</si>
  <si>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</si>
  <si>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</si>
  <si>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</si>
  <si>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</si>
  <si>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</si>
  <si>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</si>
  <si>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</si>
  <si>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</si>
  <si>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</si>
  <si>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</si>
  <si>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</si>
  <si>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</si>
  <si>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</si>
  <si>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</si>
  <si>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QUADRO DE COMANDO 50X40X12CM COM CONTATOR LC1-D50M7 (TELEMECANIQUE) PARA ACIONAMENTO DA BOMBA DE INCÊNDIO (VIDE PROJETO DE PREV. CONTRA  INCENDIO)</t>
  </si>
  <si>
    <t>9.58</t>
  </si>
  <si>
    <t>QPDG</t>
  </si>
  <si>
    <t>9.59</t>
  </si>
  <si>
    <t>9.60</t>
  </si>
  <si>
    <t>9.61</t>
  </si>
  <si>
    <t>9.62</t>
  </si>
  <si>
    <t>9.63</t>
  </si>
  <si>
    <t>9.64</t>
  </si>
  <si>
    <t>9.65</t>
  </si>
  <si>
    <t>9.66</t>
  </si>
  <si>
    <t>9.67</t>
  </si>
  <si>
    <t>9.68</t>
  </si>
  <si>
    <t>9.69</t>
  </si>
  <si>
    <t>9.70</t>
  </si>
  <si>
    <t>9.71</t>
  </si>
  <si>
    <t>9.72</t>
  </si>
  <si>
    <t>QD-AR COMPRIMIDO</t>
  </si>
  <si>
    <t>9.73</t>
  </si>
  <si>
    <t>QUADRO DE COMANDO 60X50X20 CONFORME DIAGRAMA UNIFILAR DO FORNECEDOR DO EQUIPAMENTO A SER INSTALADO.</t>
  </si>
  <si>
    <t>9.74</t>
  </si>
  <si>
    <t>9.75</t>
  </si>
  <si>
    <t>9.76</t>
  </si>
  <si>
    <t>9.77</t>
  </si>
  <si>
    <t>9.78</t>
  </si>
  <si>
    <t>9.79</t>
  </si>
  <si>
    <t>9.80</t>
  </si>
  <si>
    <t>9.81</t>
  </si>
  <si>
    <t>QD-VÁCUO</t>
  </si>
  <si>
    <t>9.82</t>
  </si>
  <si>
    <t>9.83</t>
  </si>
  <si>
    <t>9.84</t>
  </si>
  <si>
    <t>9.85</t>
  </si>
  <si>
    <t>9.86</t>
  </si>
  <si>
    <t>9.87</t>
  </si>
  <si>
    <t>9.88</t>
  </si>
  <si>
    <t>9.89</t>
  </si>
  <si>
    <t>9.90</t>
  </si>
  <si>
    <t>QD-OXIGÊNIO</t>
  </si>
  <si>
    <t>9.91</t>
  </si>
  <si>
    <t>9.92</t>
  </si>
  <si>
    <t>9.93</t>
  </si>
  <si>
    <t>9.94</t>
  </si>
  <si>
    <t>9.95</t>
  </si>
  <si>
    <t>9.96</t>
  </si>
  <si>
    <t>9.97</t>
  </si>
  <si>
    <t>9.98</t>
  </si>
  <si>
    <t>9.99</t>
  </si>
  <si>
    <t>QF- COMPRESSOR</t>
  </si>
  <si>
    <t>9.100</t>
  </si>
  <si>
    <t>9.101</t>
  </si>
  <si>
    <t>9.102</t>
  </si>
  <si>
    <t>9.103</t>
  </si>
  <si>
    <t>9.104</t>
  </si>
  <si>
    <t>9.105</t>
  </si>
  <si>
    <t>9.106</t>
  </si>
  <si>
    <t>9.107</t>
  </si>
  <si>
    <t>QD-ELEVADOR 1</t>
  </si>
  <si>
    <t>9.108</t>
  </si>
  <si>
    <t>9.109</t>
  </si>
  <si>
    <t>9.110</t>
  </si>
  <si>
    <t>9.111</t>
  </si>
  <si>
    <t>9.112</t>
  </si>
  <si>
    <t>9.113</t>
  </si>
  <si>
    <t>9.114</t>
  </si>
  <si>
    <t>9.115</t>
  </si>
  <si>
    <t>9.116</t>
  </si>
  <si>
    <t>QD-ELEVADOR 2</t>
  </si>
  <si>
    <t>9.117</t>
  </si>
  <si>
    <t>9.118</t>
  </si>
  <si>
    <t>9.119</t>
  </si>
  <si>
    <t>9.120</t>
  </si>
  <si>
    <t>9.121</t>
  </si>
  <si>
    <t>9.122</t>
  </si>
  <si>
    <t>9.123</t>
  </si>
  <si>
    <t>9.124</t>
  </si>
  <si>
    <t>9.125</t>
  </si>
  <si>
    <t>QD-ELEVADOR 3</t>
  </si>
  <si>
    <t>9.126</t>
  </si>
  <si>
    <t>9.127</t>
  </si>
  <si>
    <t>9.128</t>
  </si>
  <si>
    <t>9.129</t>
  </si>
  <si>
    <t>9.130</t>
  </si>
  <si>
    <t>9.131</t>
  </si>
  <si>
    <t>9.132</t>
  </si>
  <si>
    <t>9.133</t>
  </si>
  <si>
    <t>9.134</t>
  </si>
  <si>
    <t>QD-1</t>
  </si>
  <si>
    <t>9.135</t>
  </si>
  <si>
    <t>9.136</t>
  </si>
  <si>
    <t>9.137</t>
  </si>
  <si>
    <t>9.138</t>
  </si>
  <si>
    <t>9.139</t>
  </si>
  <si>
    <t>9.140</t>
  </si>
  <si>
    <t>9.141</t>
  </si>
  <si>
    <t>9.142</t>
  </si>
  <si>
    <t>9.143</t>
  </si>
  <si>
    <t>9.144</t>
  </si>
  <si>
    <t>9.145</t>
  </si>
  <si>
    <t>9.146</t>
  </si>
  <si>
    <t>EQUIPAMENTO  -  QD-1</t>
  </si>
  <si>
    <t>9.147</t>
  </si>
  <si>
    <t>9.148</t>
  </si>
  <si>
    <t>9.149</t>
  </si>
  <si>
    <t>9.150</t>
  </si>
  <si>
    <t>9.151</t>
  </si>
  <si>
    <t>9.152</t>
  </si>
  <si>
    <t>9.153</t>
  </si>
  <si>
    <t>9.154</t>
  </si>
  <si>
    <t>9.155</t>
  </si>
  <si>
    <t>9.156</t>
  </si>
  <si>
    <t>9.157</t>
  </si>
  <si>
    <t>9.158</t>
  </si>
  <si>
    <t>9.159</t>
  </si>
  <si>
    <t>9.160</t>
  </si>
  <si>
    <t>9.161</t>
  </si>
  <si>
    <t>9.162</t>
  </si>
  <si>
    <t>9.163</t>
  </si>
  <si>
    <t>9.164</t>
  </si>
  <si>
    <t>9.165</t>
  </si>
  <si>
    <t>9.166</t>
  </si>
  <si>
    <t>9.167</t>
  </si>
  <si>
    <t>9.168</t>
  </si>
  <si>
    <t>9.169</t>
  </si>
  <si>
    <t>QD-2</t>
  </si>
  <si>
    <t>9.170</t>
  </si>
  <si>
    <t>9.171</t>
  </si>
  <si>
    <t>9.172</t>
  </si>
  <si>
    <t>9.173</t>
  </si>
  <si>
    <t>9.174</t>
  </si>
  <si>
    <t>9.175</t>
  </si>
  <si>
    <t>9.176</t>
  </si>
  <si>
    <t>9.177</t>
  </si>
  <si>
    <t>9.178</t>
  </si>
  <si>
    <t>9.179</t>
  </si>
  <si>
    <t>9.180</t>
  </si>
  <si>
    <t>EQUIPAMENTO  -  QD-2</t>
  </si>
  <si>
    <t>9.181</t>
  </si>
  <si>
    <t>9.182</t>
  </si>
  <si>
    <t>9.183</t>
  </si>
  <si>
    <t>9.184</t>
  </si>
  <si>
    <t>9.185</t>
  </si>
  <si>
    <t>9.186</t>
  </si>
  <si>
    <t>9.187</t>
  </si>
  <si>
    <t>9.188</t>
  </si>
  <si>
    <t>9.189</t>
  </si>
  <si>
    <t>9.190</t>
  </si>
  <si>
    <t>9.191</t>
  </si>
  <si>
    <t>9.192</t>
  </si>
  <si>
    <t>9.193</t>
  </si>
  <si>
    <t>9.194</t>
  </si>
  <si>
    <t>9.195</t>
  </si>
  <si>
    <t>9.196</t>
  </si>
  <si>
    <t>9.197</t>
  </si>
  <si>
    <t>9.198</t>
  </si>
  <si>
    <t>9.199</t>
  </si>
  <si>
    <t>9.200</t>
  </si>
  <si>
    <t>QD-3</t>
  </si>
  <si>
    <t>9.201</t>
  </si>
  <si>
    <t>9.202</t>
  </si>
  <si>
    <t>9.203</t>
  </si>
  <si>
    <t>9.204</t>
  </si>
  <si>
    <t>9.205</t>
  </si>
  <si>
    <t>9.206</t>
  </si>
  <si>
    <t>9.207</t>
  </si>
  <si>
    <t>9.208</t>
  </si>
  <si>
    <t>9.209</t>
  </si>
  <si>
    <t>9.210</t>
  </si>
  <si>
    <t>9.211</t>
  </si>
  <si>
    <t>9.212</t>
  </si>
  <si>
    <t>9.213</t>
  </si>
  <si>
    <t>EQUIPAMENTO  -  QD-3</t>
  </si>
  <si>
    <t>9.214</t>
  </si>
  <si>
    <t>9.215</t>
  </si>
  <si>
    <t>9.216</t>
  </si>
  <si>
    <t>9.217</t>
  </si>
  <si>
    <t>9.218</t>
  </si>
  <si>
    <t>9.219</t>
  </si>
  <si>
    <t>9.220</t>
  </si>
  <si>
    <t>9.221</t>
  </si>
  <si>
    <t>9.222</t>
  </si>
  <si>
    <t>9.223</t>
  </si>
  <si>
    <t>9.224</t>
  </si>
  <si>
    <t>9.225</t>
  </si>
  <si>
    <t>9.226</t>
  </si>
  <si>
    <t>9.227</t>
  </si>
  <si>
    <t>9.228</t>
  </si>
  <si>
    <t>9.229</t>
  </si>
  <si>
    <t>9.230</t>
  </si>
  <si>
    <t>9.231</t>
  </si>
  <si>
    <t>9.232</t>
  </si>
  <si>
    <t>9.233</t>
  </si>
  <si>
    <t>QD-4</t>
  </si>
  <si>
    <t>9.234</t>
  </si>
  <si>
    <t>9.235</t>
  </si>
  <si>
    <t>9.236</t>
  </si>
  <si>
    <t>9.237</t>
  </si>
  <si>
    <t>9.238</t>
  </si>
  <si>
    <t>9.239</t>
  </si>
  <si>
    <t>9.240</t>
  </si>
  <si>
    <t>9.241</t>
  </si>
  <si>
    <t>9.242</t>
  </si>
  <si>
    <t>9.243</t>
  </si>
  <si>
    <t>9.244</t>
  </si>
  <si>
    <t>9.245</t>
  </si>
  <si>
    <t>9.246</t>
  </si>
  <si>
    <t>EQUIPAMENTO  -  QD-4</t>
  </si>
  <si>
    <t>9.247</t>
  </si>
  <si>
    <t>9.248</t>
  </si>
  <si>
    <t>9.249</t>
  </si>
  <si>
    <t>9.250</t>
  </si>
  <si>
    <t>9.251</t>
  </si>
  <si>
    <t>9.252</t>
  </si>
  <si>
    <t>9.253</t>
  </si>
  <si>
    <t>9.254</t>
  </si>
  <si>
    <t>9.255</t>
  </si>
  <si>
    <t>9.256</t>
  </si>
  <si>
    <t>9.257</t>
  </si>
  <si>
    <t>9.258</t>
  </si>
  <si>
    <t>9.259</t>
  </si>
  <si>
    <t>9.260</t>
  </si>
  <si>
    <t>9.261</t>
  </si>
  <si>
    <t>9.262</t>
  </si>
  <si>
    <t>9.263</t>
  </si>
  <si>
    <t>9.264</t>
  </si>
  <si>
    <t>9.265</t>
  </si>
  <si>
    <t>9.266</t>
  </si>
  <si>
    <t>9.267</t>
  </si>
  <si>
    <t>9.268</t>
  </si>
  <si>
    <t>9.269</t>
  </si>
  <si>
    <t>9.270</t>
  </si>
  <si>
    <t>9.271</t>
  </si>
  <si>
    <t>9.272</t>
  </si>
  <si>
    <t>9.273</t>
  </si>
  <si>
    <t>9.274</t>
  </si>
  <si>
    <t>QD-5</t>
  </si>
  <si>
    <t>9.275</t>
  </si>
  <si>
    <t>9.276</t>
  </si>
  <si>
    <t>9.277</t>
  </si>
  <si>
    <t>9.278</t>
  </si>
  <si>
    <t>9.279</t>
  </si>
  <si>
    <t>9.280</t>
  </si>
  <si>
    <t>9.281</t>
  </si>
  <si>
    <t>9.282</t>
  </si>
  <si>
    <t>9.283</t>
  </si>
  <si>
    <t>9.284</t>
  </si>
  <si>
    <t>9.285</t>
  </si>
  <si>
    <t>9.286</t>
  </si>
  <si>
    <t>9.287</t>
  </si>
  <si>
    <t>EQUIPAMENTO  -  QD-5</t>
  </si>
  <si>
    <t>9.288</t>
  </si>
  <si>
    <t>9.289</t>
  </si>
  <si>
    <t>9.290</t>
  </si>
  <si>
    <t>9.291</t>
  </si>
  <si>
    <t>9.292</t>
  </si>
  <si>
    <t>9.293</t>
  </si>
  <si>
    <t>9.294</t>
  </si>
  <si>
    <t>9.295</t>
  </si>
  <si>
    <t>9.296</t>
  </si>
  <si>
    <t>9.297</t>
  </si>
  <si>
    <t>9.298</t>
  </si>
  <si>
    <t>9.299</t>
  </si>
  <si>
    <t>9.300</t>
  </si>
  <si>
    <t>9.301</t>
  </si>
  <si>
    <t>9.302</t>
  </si>
  <si>
    <t>9.303</t>
  </si>
  <si>
    <t>9.304</t>
  </si>
  <si>
    <t>9.305</t>
  </si>
  <si>
    <t>9.306</t>
  </si>
  <si>
    <t>9.307</t>
  </si>
  <si>
    <t>9.308</t>
  </si>
  <si>
    <t>9.309</t>
  </si>
  <si>
    <t>9.310</t>
  </si>
  <si>
    <t>9.311</t>
  </si>
  <si>
    <t>9.312</t>
  </si>
  <si>
    <t>QD-6</t>
  </si>
  <si>
    <t>9.313</t>
  </si>
  <si>
    <t>9.314</t>
  </si>
  <si>
    <t>9.315</t>
  </si>
  <si>
    <t>9.316</t>
  </si>
  <si>
    <t>9.317</t>
  </si>
  <si>
    <t>9.318</t>
  </si>
  <si>
    <t>9.319</t>
  </si>
  <si>
    <t>9.320</t>
  </si>
  <si>
    <t>9.321</t>
  </si>
  <si>
    <t>9.322</t>
  </si>
  <si>
    <t>9.323</t>
  </si>
  <si>
    <t>9.324</t>
  </si>
  <si>
    <t>9.325</t>
  </si>
  <si>
    <t>9.326</t>
  </si>
  <si>
    <t>EQUIPAMENTO  -  QD-6</t>
  </si>
  <si>
    <t>9.327</t>
  </si>
  <si>
    <t>9.328</t>
  </si>
  <si>
    <t>9.329</t>
  </si>
  <si>
    <t>9.330</t>
  </si>
  <si>
    <t>9.331</t>
  </si>
  <si>
    <t>9.332</t>
  </si>
  <si>
    <t>9.333</t>
  </si>
  <si>
    <t>9.334</t>
  </si>
  <si>
    <t>9.335</t>
  </si>
  <si>
    <t>9.336</t>
  </si>
  <si>
    <t>9.337</t>
  </si>
  <si>
    <t>9.338</t>
  </si>
  <si>
    <t>9.339</t>
  </si>
  <si>
    <t>9.340</t>
  </si>
  <si>
    <t>9.341</t>
  </si>
  <si>
    <t>9.342</t>
  </si>
  <si>
    <t>9.343</t>
  </si>
  <si>
    <t>9.344</t>
  </si>
  <si>
    <t>9.345</t>
  </si>
  <si>
    <t>9.346</t>
  </si>
  <si>
    <t>9.347</t>
  </si>
  <si>
    <t>9.348</t>
  </si>
  <si>
    <t>9.349</t>
  </si>
  <si>
    <t>9.350</t>
  </si>
  <si>
    <t>9.351</t>
  </si>
  <si>
    <t>QD-7</t>
  </si>
  <si>
    <t>9.352</t>
  </si>
  <si>
    <t>9.353</t>
  </si>
  <si>
    <t>9.354</t>
  </si>
  <si>
    <t>9.355</t>
  </si>
  <si>
    <t>9.356</t>
  </si>
  <si>
    <t>9.357</t>
  </si>
  <si>
    <t>9.358</t>
  </si>
  <si>
    <t>9.359</t>
  </si>
  <si>
    <t>9.360</t>
  </si>
  <si>
    <t>9.361</t>
  </si>
  <si>
    <t>9.362</t>
  </si>
  <si>
    <t>9.363</t>
  </si>
  <si>
    <t>EQUIPAMENTO  -  QD-7</t>
  </si>
  <si>
    <t>9.364</t>
  </si>
  <si>
    <t>9.365</t>
  </si>
  <si>
    <t>9.366</t>
  </si>
  <si>
    <t>9.367</t>
  </si>
  <si>
    <t>9.368</t>
  </si>
  <si>
    <t>9.369</t>
  </si>
  <si>
    <t>9.370</t>
  </si>
  <si>
    <t>9.371</t>
  </si>
  <si>
    <t>9.372</t>
  </si>
  <si>
    <t>9.373</t>
  </si>
  <si>
    <t>9.374</t>
  </si>
  <si>
    <t>9.375</t>
  </si>
  <si>
    <t>9.376</t>
  </si>
  <si>
    <t>9.377</t>
  </si>
  <si>
    <t>9.378</t>
  </si>
  <si>
    <t>9.379</t>
  </si>
  <si>
    <t>QD-8</t>
  </si>
  <si>
    <t>9.380</t>
  </si>
  <si>
    <t>9.381</t>
  </si>
  <si>
    <t>9.382</t>
  </si>
  <si>
    <t>9.383</t>
  </si>
  <si>
    <t>9.384</t>
  </si>
  <si>
    <t>9.385</t>
  </si>
  <si>
    <t>9.386</t>
  </si>
  <si>
    <t>9.387</t>
  </si>
  <si>
    <t>9.388</t>
  </si>
  <si>
    <t>9.389</t>
  </si>
  <si>
    <t>9.390</t>
  </si>
  <si>
    <t>EQUIPAMENTO  -  QD-8</t>
  </si>
  <si>
    <t>9.391</t>
  </si>
  <si>
    <t>9.392</t>
  </si>
  <si>
    <t>9.393</t>
  </si>
  <si>
    <t>9.394</t>
  </si>
  <si>
    <t>9.395</t>
  </si>
  <si>
    <t>9.396</t>
  </si>
  <si>
    <t>9.397</t>
  </si>
  <si>
    <t>9.398</t>
  </si>
  <si>
    <t>9.399</t>
  </si>
  <si>
    <t>9.400</t>
  </si>
  <si>
    <t>9.401</t>
  </si>
  <si>
    <t>9.402</t>
  </si>
  <si>
    <t>9.403</t>
  </si>
  <si>
    <t>9.404</t>
  </si>
  <si>
    <t>9.405</t>
  </si>
  <si>
    <t>QD-9</t>
  </si>
  <si>
    <t>9.406</t>
  </si>
  <si>
    <t>9.407</t>
  </si>
  <si>
    <t>9.408</t>
  </si>
  <si>
    <t>9.409</t>
  </si>
  <si>
    <t>9.410</t>
  </si>
  <si>
    <t>9.411</t>
  </si>
  <si>
    <t>9.412</t>
  </si>
  <si>
    <t>9.413</t>
  </si>
  <si>
    <t>9.414</t>
  </si>
  <si>
    <t>9.415</t>
  </si>
  <si>
    <t>9.416</t>
  </si>
  <si>
    <t>9.417</t>
  </si>
  <si>
    <t>EQUIPAMENTO  -  QD-9</t>
  </si>
  <si>
    <t>9.418</t>
  </si>
  <si>
    <t>9.419</t>
  </si>
  <si>
    <t>9.420</t>
  </si>
  <si>
    <t>9.421</t>
  </si>
  <si>
    <t>9.422</t>
  </si>
  <si>
    <t>9.423</t>
  </si>
  <si>
    <t>9.424</t>
  </si>
  <si>
    <t>9.425</t>
  </si>
  <si>
    <t>9.426</t>
  </si>
  <si>
    <t>9.427</t>
  </si>
  <si>
    <t>9.428</t>
  </si>
  <si>
    <t>9.429</t>
  </si>
  <si>
    <t>9.430</t>
  </si>
  <si>
    <t>9.431</t>
  </si>
  <si>
    <t>9.432</t>
  </si>
  <si>
    <t>9.433</t>
  </si>
  <si>
    <t>9.434</t>
  </si>
  <si>
    <t>9.435</t>
  </si>
  <si>
    <t>9.436</t>
  </si>
  <si>
    <t>9.437</t>
  </si>
  <si>
    <t>QD-10</t>
  </si>
  <si>
    <t>9.438</t>
  </si>
  <si>
    <t>9.439</t>
  </si>
  <si>
    <t>9.440</t>
  </si>
  <si>
    <t>9.441</t>
  </si>
  <si>
    <t>9.442</t>
  </si>
  <si>
    <t>9.443</t>
  </si>
  <si>
    <t>9.444</t>
  </si>
  <si>
    <t>9.445</t>
  </si>
  <si>
    <t>9.446</t>
  </si>
  <si>
    <t>9.447</t>
  </si>
  <si>
    <t>9.448</t>
  </si>
  <si>
    <t>9.449</t>
  </si>
  <si>
    <t>9.450</t>
  </si>
  <si>
    <t>9.451</t>
  </si>
  <si>
    <t>EQUIPAMENTO  -  QD-10</t>
  </si>
  <si>
    <t>9.452</t>
  </si>
  <si>
    <t>9.453</t>
  </si>
  <si>
    <t>9.454</t>
  </si>
  <si>
    <t>9.455</t>
  </si>
  <si>
    <t>9.456</t>
  </si>
  <si>
    <t>9.457</t>
  </si>
  <si>
    <t>9.458</t>
  </si>
  <si>
    <t>9.459</t>
  </si>
  <si>
    <t>9.460</t>
  </si>
  <si>
    <t>9.461</t>
  </si>
  <si>
    <t>9.462</t>
  </si>
  <si>
    <t>9.463</t>
  </si>
  <si>
    <t>9.464</t>
  </si>
  <si>
    <t>9.465</t>
  </si>
  <si>
    <t>9.466</t>
  </si>
  <si>
    <t>9.467</t>
  </si>
  <si>
    <t>9.468</t>
  </si>
  <si>
    <t>9.469</t>
  </si>
  <si>
    <t>9.470</t>
  </si>
  <si>
    <t>QD-11</t>
  </si>
  <si>
    <t>9.471</t>
  </si>
  <si>
    <t>9.472</t>
  </si>
  <si>
    <t>9.473</t>
  </si>
  <si>
    <t>9.474</t>
  </si>
  <si>
    <t>9.475</t>
  </si>
  <si>
    <t>9.476</t>
  </si>
  <si>
    <t>9.477</t>
  </si>
  <si>
    <t>9.478</t>
  </si>
  <si>
    <t>9.479</t>
  </si>
  <si>
    <t>9.480</t>
  </si>
  <si>
    <t>9.481</t>
  </si>
  <si>
    <t>9.482</t>
  </si>
  <si>
    <t>9.483</t>
  </si>
  <si>
    <t>9.484</t>
  </si>
  <si>
    <t>9.485</t>
  </si>
  <si>
    <t>EQUIPAMENTO  -  QD-11</t>
  </si>
  <si>
    <t>9.486</t>
  </si>
  <si>
    <t>9.487</t>
  </si>
  <si>
    <t>9.488</t>
  </si>
  <si>
    <t>9.489</t>
  </si>
  <si>
    <t>9.490</t>
  </si>
  <si>
    <t>9.491</t>
  </si>
  <si>
    <t>9.492</t>
  </si>
  <si>
    <t>9.493</t>
  </si>
  <si>
    <t>9.494</t>
  </si>
  <si>
    <t>9.495</t>
  </si>
  <si>
    <t>9.496</t>
  </si>
  <si>
    <t>9.497</t>
  </si>
  <si>
    <t>9.498</t>
  </si>
  <si>
    <t>9.499</t>
  </si>
  <si>
    <t>9.500</t>
  </si>
  <si>
    <t>9.501</t>
  </si>
  <si>
    <t>9.502</t>
  </si>
  <si>
    <t>9.503</t>
  </si>
  <si>
    <t>9.504</t>
  </si>
  <si>
    <t>9.505</t>
  </si>
  <si>
    <t>9.506</t>
  </si>
  <si>
    <t>9.507</t>
  </si>
  <si>
    <t>9.508</t>
  </si>
  <si>
    <t>QD-12</t>
  </si>
  <si>
    <t>9.509</t>
  </si>
  <si>
    <t>9.510</t>
  </si>
  <si>
    <t>9.511</t>
  </si>
  <si>
    <t>9.512</t>
  </si>
  <si>
    <t>9.513</t>
  </si>
  <si>
    <t>9.514</t>
  </si>
  <si>
    <t>9.515</t>
  </si>
  <si>
    <t>9.516</t>
  </si>
  <si>
    <t>9.517</t>
  </si>
  <si>
    <t>9.518</t>
  </si>
  <si>
    <t>9.519</t>
  </si>
  <si>
    <t>9.520</t>
  </si>
  <si>
    <t>9.521</t>
  </si>
  <si>
    <t>9.522</t>
  </si>
  <si>
    <t>EQUIPAMENTO  -  QD-12</t>
  </si>
  <si>
    <t>9.523</t>
  </si>
  <si>
    <t>9.524</t>
  </si>
  <si>
    <t>9.525</t>
  </si>
  <si>
    <t>9.526</t>
  </si>
  <si>
    <t>9.527</t>
  </si>
  <si>
    <t>9.528</t>
  </si>
  <si>
    <t>9.529</t>
  </si>
  <si>
    <t>9.530</t>
  </si>
  <si>
    <t>9.531</t>
  </si>
  <si>
    <t>9.532</t>
  </si>
  <si>
    <t>9.533</t>
  </si>
  <si>
    <t>9.534</t>
  </si>
  <si>
    <t>9.535</t>
  </si>
  <si>
    <t>9.536</t>
  </si>
  <si>
    <t>9.537</t>
  </si>
  <si>
    <t>9.538</t>
  </si>
  <si>
    <t>9.539</t>
  </si>
  <si>
    <t>9.540</t>
  </si>
  <si>
    <t>9.541</t>
  </si>
  <si>
    <t>9.542</t>
  </si>
  <si>
    <t>QD-EXT.</t>
  </si>
  <si>
    <t>9.543</t>
  </si>
  <si>
    <t>9.544</t>
  </si>
  <si>
    <t>9.545</t>
  </si>
  <si>
    <t>9.546</t>
  </si>
  <si>
    <t>9.547</t>
  </si>
  <si>
    <t>9.548</t>
  </si>
  <si>
    <t>9.549</t>
  </si>
  <si>
    <t>9.550</t>
  </si>
  <si>
    <t>9.551</t>
  </si>
  <si>
    <t>EQUIPAMENTO  -  QD-EXT.</t>
  </si>
  <si>
    <t>9.552</t>
  </si>
  <si>
    <t>9.553</t>
  </si>
  <si>
    <t>9.554</t>
  </si>
  <si>
    <t>9.555</t>
  </si>
  <si>
    <t>9.556</t>
  </si>
  <si>
    <t>QF-BOMBA</t>
  </si>
  <si>
    <t>9.557</t>
  </si>
  <si>
    <t>9.558</t>
  </si>
  <si>
    <t>9.559</t>
  </si>
  <si>
    <t>9.560</t>
  </si>
  <si>
    <t>9.561</t>
  </si>
  <si>
    <t>9.562</t>
  </si>
  <si>
    <t>9.563</t>
  </si>
  <si>
    <t>9.564</t>
  </si>
  <si>
    <t>9.565</t>
  </si>
  <si>
    <t>9.566</t>
  </si>
  <si>
    <t>9.567</t>
  </si>
  <si>
    <t>9.568</t>
  </si>
  <si>
    <t>9.569</t>
  </si>
  <si>
    <t>ESQUEMA IT-MEDICO (QGE-TI1)</t>
  </si>
  <si>
    <t>9.570</t>
  </si>
  <si>
    <t>9.571</t>
  </si>
  <si>
    <t>9.572</t>
  </si>
  <si>
    <t>9.573</t>
  </si>
  <si>
    <t>9.574</t>
  </si>
  <si>
    <t>9.575</t>
  </si>
  <si>
    <t>9.576</t>
  </si>
  <si>
    <t>9.577</t>
  </si>
  <si>
    <t>9.578</t>
  </si>
  <si>
    <t>9.579</t>
  </si>
  <si>
    <t>9.580</t>
  </si>
  <si>
    <t>9.581</t>
  </si>
  <si>
    <t>9.582</t>
  </si>
  <si>
    <t>9.583</t>
  </si>
  <si>
    <t>QGE-TI1</t>
  </si>
  <si>
    <t>9.584</t>
  </si>
  <si>
    <t xml:space="preserve">PAINEL DE DISTRIBUIÇÃO EM CHAPA DE AÇO 16USG, PINTURA EM EPOXI COR BEGE, COM TRINCO, ESPELHO INTERNO C/ PLAQUETAS DE IDENTIFICAÇÃO EM ACRÍLICO PARA CADA CIRCUITO E PORTA PROJETO. DEVERÁ ATENDER O SOLICITADO NO DIAGRAMA UNIFILAR EM PROJETO.   </t>
  </si>
  <si>
    <t>9.585</t>
  </si>
  <si>
    <t>9.586</t>
  </si>
  <si>
    <t>9.588</t>
  </si>
  <si>
    <t>9.589</t>
  </si>
  <si>
    <t>9.590</t>
  </si>
  <si>
    <t>9.591</t>
  </si>
  <si>
    <t>9.592</t>
  </si>
  <si>
    <t>9.593</t>
  </si>
  <si>
    <t>9.594</t>
  </si>
  <si>
    <t>9.595</t>
  </si>
  <si>
    <t>9.596</t>
  </si>
  <si>
    <t>QD-CC1</t>
  </si>
  <si>
    <t>9.597</t>
  </si>
  <si>
    <t>9.598</t>
  </si>
  <si>
    <t>9.599</t>
  </si>
  <si>
    <t>9.600</t>
  </si>
  <si>
    <t>9.601</t>
  </si>
  <si>
    <t>9.602</t>
  </si>
  <si>
    <t>EQUIPAMENTO  -  QD-CC1</t>
  </si>
  <si>
    <t>9.603</t>
  </si>
  <si>
    <t>9.604</t>
  </si>
  <si>
    <t>9.605</t>
  </si>
  <si>
    <t>9.606</t>
  </si>
  <si>
    <t>9.607</t>
  </si>
  <si>
    <t>9.608</t>
  </si>
  <si>
    <t>9.609</t>
  </si>
  <si>
    <t>9.610</t>
  </si>
  <si>
    <t>QD-CC2</t>
  </si>
  <si>
    <t>9.611</t>
  </si>
  <si>
    <t>9.612</t>
  </si>
  <si>
    <t>9.613</t>
  </si>
  <si>
    <t>9.614</t>
  </si>
  <si>
    <t>9.615</t>
  </si>
  <si>
    <t>9.616</t>
  </si>
  <si>
    <t>EQUIPAMENTO  -  QD-CC2</t>
  </si>
  <si>
    <t>9.617</t>
  </si>
  <si>
    <t>9.618</t>
  </si>
  <si>
    <t>9.619</t>
  </si>
  <si>
    <t>9.620</t>
  </si>
  <si>
    <t>9.621</t>
  </si>
  <si>
    <t>9.622</t>
  </si>
  <si>
    <t>9.623</t>
  </si>
  <si>
    <t>9.624</t>
  </si>
  <si>
    <t>QD-CC3</t>
  </si>
  <si>
    <t>9.625</t>
  </si>
  <si>
    <t>9.626</t>
  </si>
  <si>
    <t>9.627</t>
  </si>
  <si>
    <t>9.628</t>
  </si>
  <si>
    <t>9.629</t>
  </si>
  <si>
    <t>9.630</t>
  </si>
  <si>
    <t>EQUIPAMENTO  -  QD-CC3</t>
  </si>
  <si>
    <t>9.631</t>
  </si>
  <si>
    <t>9.632</t>
  </si>
  <si>
    <t>9.633</t>
  </si>
  <si>
    <t>9.634</t>
  </si>
  <si>
    <t>9.635</t>
  </si>
  <si>
    <t>9.636</t>
  </si>
  <si>
    <t>9.637</t>
  </si>
  <si>
    <t>9.638</t>
  </si>
  <si>
    <t>QD-RPA</t>
  </si>
  <si>
    <t>9.639</t>
  </si>
  <si>
    <t>9.640</t>
  </si>
  <si>
    <t>9.641</t>
  </si>
  <si>
    <t>9.642</t>
  </si>
  <si>
    <t>9.643</t>
  </si>
  <si>
    <t>9.644</t>
  </si>
  <si>
    <t>EQUIPAMENTO  -  QD-RPA</t>
  </si>
  <si>
    <t>9.645</t>
  </si>
  <si>
    <t>9.646</t>
  </si>
  <si>
    <t>9.647</t>
  </si>
  <si>
    <t>9.648</t>
  </si>
  <si>
    <t>9.649</t>
  </si>
  <si>
    <t>9.650</t>
  </si>
  <si>
    <t>QD-TI1</t>
  </si>
  <si>
    <t>9.651</t>
  </si>
  <si>
    <t>9.652</t>
  </si>
  <si>
    <t>9.653</t>
  </si>
  <si>
    <t>9.654</t>
  </si>
  <si>
    <t>9.655</t>
  </si>
  <si>
    <t>9.656</t>
  </si>
  <si>
    <t>EQUIPAMENTO  -  QD-T1</t>
  </si>
  <si>
    <t>9.657</t>
  </si>
  <si>
    <t>9.658</t>
  </si>
  <si>
    <t>9.659</t>
  </si>
  <si>
    <t>9.660</t>
  </si>
  <si>
    <t>9.661</t>
  </si>
  <si>
    <t>QD-AR1</t>
  </si>
  <si>
    <t>9.662</t>
  </si>
  <si>
    <t>9.663</t>
  </si>
  <si>
    <t>9.664</t>
  </si>
  <si>
    <t>9.665</t>
  </si>
  <si>
    <t>9.666</t>
  </si>
  <si>
    <t>9.667</t>
  </si>
  <si>
    <t>9.668</t>
  </si>
  <si>
    <t>9.669</t>
  </si>
  <si>
    <t>9.670</t>
  </si>
  <si>
    <t>EQUIPAMENTO  -  QD-AR1</t>
  </si>
  <si>
    <t>9.671</t>
  </si>
  <si>
    <t>9.672</t>
  </si>
  <si>
    <t>9.673</t>
  </si>
  <si>
    <t>9.674</t>
  </si>
  <si>
    <t>9.675</t>
  </si>
  <si>
    <t>9.676</t>
  </si>
  <si>
    <t>9.677</t>
  </si>
  <si>
    <t>QD-AR2</t>
  </si>
  <si>
    <t>9.678</t>
  </si>
  <si>
    <t>9.679</t>
  </si>
  <si>
    <t>9.680</t>
  </si>
  <si>
    <t>9.681</t>
  </si>
  <si>
    <t>9.682</t>
  </si>
  <si>
    <t>9.683</t>
  </si>
  <si>
    <t>9.684</t>
  </si>
  <si>
    <t>9.685</t>
  </si>
  <si>
    <t>9.686</t>
  </si>
  <si>
    <t>9.687</t>
  </si>
  <si>
    <t>EQUIPAMENTO  -  QD-AR2</t>
  </si>
  <si>
    <t>9.688</t>
  </si>
  <si>
    <t>9.689</t>
  </si>
  <si>
    <t>9.690</t>
  </si>
  <si>
    <t>9.691</t>
  </si>
  <si>
    <t>9.692</t>
  </si>
  <si>
    <t>9.693</t>
  </si>
  <si>
    <t>9.694</t>
  </si>
  <si>
    <t>9.695</t>
  </si>
  <si>
    <t>QD-AR3</t>
  </si>
  <si>
    <t>9.696</t>
  </si>
  <si>
    <t>9.697</t>
  </si>
  <si>
    <t>9.698</t>
  </si>
  <si>
    <t>9.699</t>
  </si>
  <si>
    <t>9.700</t>
  </si>
  <si>
    <t>9.701</t>
  </si>
  <si>
    <t>9.702</t>
  </si>
  <si>
    <t>9.703</t>
  </si>
  <si>
    <t>9.704</t>
  </si>
  <si>
    <t>9.705</t>
  </si>
  <si>
    <t>EQUIPAMENTO  -  QD-AR3</t>
  </si>
  <si>
    <t>9.706</t>
  </si>
  <si>
    <t>9.707</t>
  </si>
  <si>
    <t>9.708</t>
  </si>
  <si>
    <t>9.709</t>
  </si>
  <si>
    <t>9.710</t>
  </si>
  <si>
    <t>9.711</t>
  </si>
  <si>
    <t>9.712</t>
  </si>
  <si>
    <t>QD-AR4</t>
  </si>
  <si>
    <t>9.713</t>
  </si>
  <si>
    <t>9.714</t>
  </si>
  <si>
    <t>9.715</t>
  </si>
  <si>
    <t>9.716</t>
  </si>
  <si>
    <t>9.717</t>
  </si>
  <si>
    <t>9.718</t>
  </si>
  <si>
    <t>9.719</t>
  </si>
  <si>
    <t>9.720</t>
  </si>
  <si>
    <t>9.721</t>
  </si>
  <si>
    <t>EQUIPAMENTO  -  QD-AR4</t>
  </si>
  <si>
    <t>9.722</t>
  </si>
  <si>
    <t>9.723</t>
  </si>
  <si>
    <t>9.724</t>
  </si>
  <si>
    <t>9.725</t>
  </si>
  <si>
    <t>9.726</t>
  </si>
  <si>
    <t>9.727</t>
  </si>
  <si>
    <t>9.728</t>
  </si>
  <si>
    <t>QD-AR5</t>
  </si>
  <si>
    <t>9.729</t>
  </si>
  <si>
    <t>9.730</t>
  </si>
  <si>
    <t>9.731</t>
  </si>
  <si>
    <t>9.732</t>
  </si>
  <si>
    <t>9.733</t>
  </si>
  <si>
    <t>9.734</t>
  </si>
  <si>
    <t>9.735</t>
  </si>
  <si>
    <t>9.736</t>
  </si>
  <si>
    <t>9.737</t>
  </si>
  <si>
    <t>EQUIPAMENTO  -  QD-AR5</t>
  </si>
  <si>
    <t>9.738</t>
  </si>
  <si>
    <t>9.739</t>
  </si>
  <si>
    <t>9.740</t>
  </si>
  <si>
    <t>9.741</t>
  </si>
  <si>
    <t>9.742</t>
  </si>
  <si>
    <t>9.743</t>
  </si>
  <si>
    <t>9.744</t>
  </si>
  <si>
    <t>QD-AR6</t>
  </si>
  <si>
    <t>9.745</t>
  </si>
  <si>
    <t>9.746</t>
  </si>
  <si>
    <t>9.747</t>
  </si>
  <si>
    <t>9.748</t>
  </si>
  <si>
    <t>9.749</t>
  </si>
  <si>
    <t>9.750</t>
  </si>
  <si>
    <t>9.751</t>
  </si>
  <si>
    <t>9.752</t>
  </si>
  <si>
    <t>9.753</t>
  </si>
  <si>
    <t>EQUIPAMENTO  -  QD-AR6</t>
  </si>
  <si>
    <t>9.754</t>
  </si>
  <si>
    <t>9.755</t>
  </si>
  <si>
    <t>9.756</t>
  </si>
  <si>
    <t>9.757</t>
  </si>
  <si>
    <t>9.758</t>
  </si>
  <si>
    <t>9.759</t>
  </si>
  <si>
    <t>9.760</t>
  </si>
  <si>
    <t>QD-AR7</t>
  </si>
  <si>
    <t>9.761</t>
  </si>
  <si>
    <t>9.762</t>
  </si>
  <si>
    <t>9.763</t>
  </si>
  <si>
    <t>9.764</t>
  </si>
  <si>
    <t>9.765</t>
  </si>
  <si>
    <t>9.766</t>
  </si>
  <si>
    <t>9.767</t>
  </si>
  <si>
    <t>9.768</t>
  </si>
  <si>
    <t>9.769</t>
  </si>
  <si>
    <t>9.770</t>
  </si>
  <si>
    <t>9.771</t>
  </si>
  <si>
    <t>9.772</t>
  </si>
  <si>
    <t>9.773</t>
  </si>
  <si>
    <t>EQUIPAMENTO  -  QD-AR7</t>
  </si>
  <si>
    <t>9.774</t>
  </si>
  <si>
    <t>9.775</t>
  </si>
  <si>
    <t>9.776</t>
  </si>
  <si>
    <t>9.777</t>
  </si>
  <si>
    <t>9.778</t>
  </si>
  <si>
    <t>9.779</t>
  </si>
  <si>
    <t>9.780</t>
  </si>
  <si>
    <t>9.781</t>
  </si>
  <si>
    <t>9.782</t>
  </si>
  <si>
    <t>9.783</t>
  </si>
  <si>
    <t>QD-AR8</t>
  </si>
  <si>
    <t>9.784</t>
  </si>
  <si>
    <t>9.785</t>
  </si>
  <si>
    <t>9.786</t>
  </si>
  <si>
    <t>9.787</t>
  </si>
  <si>
    <t>9.788</t>
  </si>
  <si>
    <t>9.789</t>
  </si>
  <si>
    <t>9.790</t>
  </si>
  <si>
    <t>9.791</t>
  </si>
  <si>
    <t>9.792</t>
  </si>
  <si>
    <t>9.793</t>
  </si>
  <si>
    <t>9.794</t>
  </si>
  <si>
    <t>9.795</t>
  </si>
  <si>
    <t>EQUIPAMENTO  -  QD-AR8</t>
  </si>
  <si>
    <t>9.796</t>
  </si>
  <si>
    <t>9.797</t>
  </si>
  <si>
    <t>9.798</t>
  </si>
  <si>
    <t>9.799</t>
  </si>
  <si>
    <t>9.800</t>
  </si>
  <si>
    <t>9.801</t>
  </si>
  <si>
    <t>9.802</t>
  </si>
  <si>
    <t>9.803</t>
  </si>
  <si>
    <t>9.804</t>
  </si>
  <si>
    <t>9.805</t>
  </si>
  <si>
    <t>QD-AR9</t>
  </si>
  <si>
    <t>9.806</t>
  </si>
  <si>
    <t>9.807</t>
  </si>
  <si>
    <t>9.808</t>
  </si>
  <si>
    <t>9.809</t>
  </si>
  <si>
    <t>9.810</t>
  </si>
  <si>
    <t>9.811</t>
  </si>
  <si>
    <t>9.812</t>
  </si>
  <si>
    <t>9.813</t>
  </si>
  <si>
    <t>9.814</t>
  </si>
  <si>
    <t>9.815</t>
  </si>
  <si>
    <t>9.816</t>
  </si>
  <si>
    <t>EQUIPAMENTO  -  QD-AR9</t>
  </si>
  <si>
    <t>9.817</t>
  </si>
  <si>
    <t>9.818</t>
  </si>
  <si>
    <t>9.819</t>
  </si>
  <si>
    <t>9.820</t>
  </si>
  <si>
    <t>9.821</t>
  </si>
  <si>
    <t>9.822</t>
  </si>
  <si>
    <t>9.823</t>
  </si>
  <si>
    <t>9.824</t>
  </si>
  <si>
    <t>9.825</t>
  </si>
  <si>
    <t>QD-AR10</t>
  </si>
  <si>
    <t>9.826</t>
  </si>
  <si>
    <t>9.827</t>
  </si>
  <si>
    <t>9.828</t>
  </si>
  <si>
    <t>9.829</t>
  </si>
  <si>
    <t>9.830</t>
  </si>
  <si>
    <t>9.831</t>
  </si>
  <si>
    <t>9.832</t>
  </si>
  <si>
    <t>9.833</t>
  </si>
  <si>
    <t>9.834</t>
  </si>
  <si>
    <t>9.835</t>
  </si>
  <si>
    <t>9.836</t>
  </si>
  <si>
    <t>9.837</t>
  </si>
  <si>
    <t>9.838</t>
  </si>
  <si>
    <t>EQUIPAMENTO  -  QD-AR10</t>
  </si>
  <si>
    <t>9.839</t>
  </si>
  <si>
    <t>9.840</t>
  </si>
  <si>
    <t>9.841</t>
  </si>
  <si>
    <t>9.842</t>
  </si>
  <si>
    <t>9.843</t>
  </si>
  <si>
    <t>9.844</t>
  </si>
  <si>
    <t>9.845</t>
  </si>
  <si>
    <t>9.846</t>
  </si>
  <si>
    <t>QD-AR11</t>
  </si>
  <si>
    <t>9.847</t>
  </si>
  <si>
    <t>9.848</t>
  </si>
  <si>
    <t>9.849</t>
  </si>
  <si>
    <t>9.850</t>
  </si>
  <si>
    <t>9.851</t>
  </si>
  <si>
    <t>9.852</t>
  </si>
  <si>
    <t>9.853</t>
  </si>
  <si>
    <t>9.854</t>
  </si>
  <si>
    <t>9.855</t>
  </si>
  <si>
    <t>9.856</t>
  </si>
  <si>
    <t>9.857</t>
  </si>
  <si>
    <t>9.858</t>
  </si>
  <si>
    <t>EQUIPAMENTO  -  QD-AR11</t>
  </si>
  <si>
    <t>9.859</t>
  </si>
  <si>
    <t>9.860</t>
  </si>
  <si>
    <t>9.861</t>
  </si>
  <si>
    <t>9.862</t>
  </si>
  <si>
    <t>9.863</t>
  </si>
  <si>
    <t>9.864</t>
  </si>
  <si>
    <t>9.865</t>
  </si>
  <si>
    <t>9.866</t>
  </si>
  <si>
    <t>9.867</t>
  </si>
  <si>
    <t>QD-AR12</t>
  </si>
  <si>
    <t>9.868</t>
  </si>
  <si>
    <t>9.869</t>
  </si>
  <si>
    <t>9.870</t>
  </si>
  <si>
    <t>9.871</t>
  </si>
  <si>
    <t>9.872</t>
  </si>
  <si>
    <t>9.873</t>
  </si>
  <si>
    <t>9.874</t>
  </si>
  <si>
    <t>9.875</t>
  </si>
  <si>
    <t>9.876</t>
  </si>
  <si>
    <t>9.877</t>
  </si>
  <si>
    <t>9.878</t>
  </si>
  <si>
    <t>9.879</t>
  </si>
  <si>
    <t>9.880</t>
  </si>
  <si>
    <t>EQUIPAMENTO  -  QD-AR12</t>
  </si>
  <si>
    <t>9.881</t>
  </si>
  <si>
    <t>9.882</t>
  </si>
  <si>
    <t>9.883</t>
  </si>
  <si>
    <t>9.884</t>
  </si>
  <si>
    <t>9.885</t>
  </si>
  <si>
    <t>9.886</t>
  </si>
  <si>
    <t>9.887</t>
  </si>
  <si>
    <t>9.888</t>
  </si>
  <si>
    <t>9.889</t>
  </si>
  <si>
    <t>9.890</t>
  </si>
  <si>
    <t>DETECÇÃO E ALARME DE INCËNDIO</t>
  </si>
  <si>
    <t>9.891</t>
  </si>
  <si>
    <t xml:space="preserve">EQUIPAMENTOS INFRAESTRUTURA </t>
  </si>
  <si>
    <t>9.892</t>
  </si>
  <si>
    <t>9.893</t>
  </si>
  <si>
    <t>9.894</t>
  </si>
  <si>
    <t>9.895</t>
  </si>
  <si>
    <t>9.896</t>
  </si>
  <si>
    <t>9.897</t>
  </si>
  <si>
    <t>EQUIPAMENTOS SISTEMA DE DETEÇÃO E ALARME DE INCENDIO</t>
  </si>
  <si>
    <t>9.898</t>
  </si>
  <si>
    <t>9.899</t>
  </si>
  <si>
    <t>9.900</t>
  </si>
  <si>
    <t>9.901</t>
  </si>
  <si>
    <t>9.902</t>
  </si>
  <si>
    <t>9.903</t>
  </si>
  <si>
    <t>9.904</t>
  </si>
  <si>
    <t>9.905</t>
  </si>
  <si>
    <t>9.906</t>
  </si>
  <si>
    <t>9.907</t>
  </si>
  <si>
    <t>CABEAMENTO ESTRUTURADO</t>
  </si>
  <si>
    <t>9.908</t>
  </si>
  <si>
    <t>ENTRADA DE TELEFONIA</t>
  </si>
  <si>
    <t>9.909</t>
  </si>
  <si>
    <t>9.910</t>
  </si>
  <si>
    <t>9.911</t>
  </si>
  <si>
    <t>9.912</t>
  </si>
  <si>
    <t>9.913</t>
  </si>
  <si>
    <t>9.914</t>
  </si>
  <si>
    <t>9.915</t>
  </si>
  <si>
    <t>CAIXA DE PASSAGEM EM ALVENARIA TIPO R2 C/ TAMPA DE FERRO E ARO TP2F</t>
  </si>
  <si>
    <t>9.916</t>
  </si>
  <si>
    <t>9.917</t>
  </si>
  <si>
    <t>9.918</t>
  </si>
  <si>
    <t>9.919</t>
  </si>
  <si>
    <t>9.920</t>
  </si>
  <si>
    <t>9.921</t>
  </si>
  <si>
    <t xml:space="preserve">PLANTA BAIXA PAV. TÉRREO RACK "A" - 156 PONTOS </t>
  </si>
  <si>
    <t>9.922</t>
  </si>
  <si>
    <t>9.923</t>
  </si>
  <si>
    <t>9.924</t>
  </si>
  <si>
    <t>9.925</t>
  </si>
  <si>
    <t>9.926</t>
  </si>
  <si>
    <t>9.927</t>
  </si>
  <si>
    <t>9.928</t>
  </si>
  <si>
    <t>9.929</t>
  </si>
  <si>
    <t>9.930</t>
  </si>
  <si>
    <t>9.931</t>
  </si>
  <si>
    <t>9.932</t>
  </si>
  <si>
    <t>9.933</t>
  </si>
  <si>
    <t>9.934</t>
  </si>
  <si>
    <t>9.935</t>
  </si>
  <si>
    <t>9.936</t>
  </si>
  <si>
    <t>9.937</t>
  </si>
  <si>
    <t>9.938</t>
  </si>
  <si>
    <t>9.939</t>
  </si>
  <si>
    <t>9.940</t>
  </si>
  <si>
    <t>9.941</t>
  </si>
  <si>
    <t>9.942</t>
  </si>
  <si>
    <t>9.943</t>
  </si>
  <si>
    <t>9.944</t>
  </si>
  <si>
    <t>9.945</t>
  </si>
  <si>
    <t>9.946</t>
  </si>
  <si>
    <t>9.947</t>
  </si>
  <si>
    <t>9.948</t>
  </si>
  <si>
    <t>9.949</t>
  </si>
  <si>
    <t>9.950</t>
  </si>
  <si>
    <t xml:space="preserve">PLANTA BAIXA 1ºPAV. RACK "B1" E "B2" - 252 PONTOS </t>
  </si>
  <si>
    <t>9.951</t>
  </si>
  <si>
    <t>9.952</t>
  </si>
  <si>
    <t>9.953</t>
  </si>
  <si>
    <t>9.954</t>
  </si>
  <si>
    <t>9.955</t>
  </si>
  <si>
    <t>9.956</t>
  </si>
  <si>
    <t>9.957</t>
  </si>
  <si>
    <t>9.958</t>
  </si>
  <si>
    <t>9.959</t>
  </si>
  <si>
    <t>9.960</t>
  </si>
  <si>
    <t>9.961</t>
  </si>
  <si>
    <t>9.962</t>
  </si>
  <si>
    <t>9.963</t>
  </si>
  <si>
    <t>9.964</t>
  </si>
  <si>
    <t>9.965</t>
  </si>
  <si>
    <t>9.966</t>
  </si>
  <si>
    <t>9.967</t>
  </si>
  <si>
    <t>9.968</t>
  </si>
  <si>
    <t>9.969</t>
  </si>
  <si>
    <t>9.970</t>
  </si>
  <si>
    <t>9.971</t>
  </si>
  <si>
    <t>9.972</t>
  </si>
  <si>
    <t>9.973</t>
  </si>
  <si>
    <t>9.974</t>
  </si>
  <si>
    <t>9.975</t>
  </si>
  <si>
    <t>9.976</t>
  </si>
  <si>
    <t>9.977</t>
  </si>
  <si>
    <t>9.978</t>
  </si>
  <si>
    <t>9.979</t>
  </si>
  <si>
    <t>9.980</t>
  </si>
  <si>
    <t>9.981</t>
  </si>
  <si>
    <t>9.982</t>
  </si>
  <si>
    <t>9.983</t>
  </si>
  <si>
    <t>CFTV - 1ºPAV.</t>
  </si>
  <si>
    <t>9.984</t>
  </si>
  <si>
    <t>9.985</t>
  </si>
  <si>
    <t>9.986</t>
  </si>
  <si>
    <t>9.987</t>
  </si>
  <si>
    <t>9.988</t>
  </si>
  <si>
    <t>9.989</t>
  </si>
  <si>
    <t>9.990</t>
  </si>
  <si>
    <t>9.991</t>
  </si>
  <si>
    <t>9.992</t>
  </si>
  <si>
    <t>9.993</t>
  </si>
  <si>
    <t>9.994</t>
  </si>
  <si>
    <t>CFTV - 2ºPAV.</t>
  </si>
  <si>
    <t>9.995</t>
  </si>
  <si>
    <t>9.996</t>
  </si>
  <si>
    <t>9.997</t>
  </si>
  <si>
    <t>9.998</t>
  </si>
  <si>
    <t>9.999</t>
  </si>
  <si>
    <t>9.1000</t>
  </si>
  <si>
    <t>9.1001</t>
  </si>
  <si>
    <t>9.1002</t>
  </si>
  <si>
    <t>9.1003</t>
  </si>
  <si>
    <t>9.1004</t>
  </si>
  <si>
    <t>9.1005</t>
  </si>
  <si>
    <t>9.1006</t>
  </si>
  <si>
    <t>CHAMADA DE ENFERMAGEM</t>
  </si>
  <si>
    <t>9.1007</t>
  </si>
  <si>
    <t>CONSULTAR A EMPRESA SINCRON PARA ESPECIFICAO DAS CENTRAIS DE CHAMADA DE EMERGENCIA. WWW.SINCRON.COM.BR</t>
  </si>
  <si>
    <t>9.1008</t>
  </si>
  <si>
    <t>9.1009</t>
  </si>
  <si>
    <t>9.1010</t>
  </si>
  <si>
    <t>9.1011</t>
  </si>
  <si>
    <t>9.1012</t>
  </si>
  <si>
    <t>9.1013</t>
  </si>
  <si>
    <t>9.1014</t>
  </si>
  <si>
    <t>9.1015</t>
  </si>
  <si>
    <t>9.1016</t>
  </si>
  <si>
    <t>9.1017</t>
  </si>
  <si>
    <t>PÁRA - RAIOS (SPDA)</t>
  </si>
  <si>
    <t>9.1018</t>
  </si>
  <si>
    <t>9.1019</t>
  </si>
  <si>
    <t>9.1020</t>
  </si>
  <si>
    <t>9.1021</t>
  </si>
  <si>
    <t>9.1022</t>
  </si>
  <si>
    <t>9.1023</t>
  </si>
  <si>
    <t>9.1024</t>
  </si>
  <si>
    <t>9.1025</t>
  </si>
  <si>
    <t>9.1026</t>
  </si>
  <si>
    <t>9.1027</t>
  </si>
  <si>
    <t>INSTALAÇÃO HIDRÁULICA</t>
  </si>
  <si>
    <t>10.1</t>
  </si>
  <si>
    <t>METAIS, ACESSÓRIOS E EQUIPAMENTOS - MATERIAIS BRUTO</t>
  </si>
  <si>
    <t>10.2</t>
  </si>
  <si>
    <t>10.3</t>
  </si>
  <si>
    <t>10.4</t>
  </si>
  <si>
    <t>10.5</t>
  </si>
  <si>
    <t>10.6</t>
  </si>
  <si>
    <t>10.7</t>
  </si>
  <si>
    <t>10.8</t>
  </si>
  <si>
    <t>10.9</t>
  </si>
  <si>
    <t>10.10</t>
  </si>
  <si>
    <t>10.11</t>
  </si>
  <si>
    <t>10.12</t>
  </si>
  <si>
    <t>10.13</t>
  </si>
  <si>
    <t>10.14</t>
  </si>
  <si>
    <t>10.15</t>
  </si>
  <si>
    <t>10.16</t>
  </si>
  <si>
    <t>10.17</t>
  </si>
  <si>
    <t>10.18</t>
  </si>
  <si>
    <t>10.19</t>
  </si>
  <si>
    <t>10.20</t>
  </si>
  <si>
    <t>10.21</t>
  </si>
  <si>
    <t>10.22</t>
  </si>
  <si>
    <t>10.23</t>
  </si>
  <si>
    <t>10.24</t>
  </si>
  <si>
    <t>10.25</t>
  </si>
  <si>
    <t>ACESSÓRIOS E EQUIPAMENTOS - ACABAMENTOS</t>
  </si>
  <si>
    <t>10.26</t>
  </si>
  <si>
    <t>10.27</t>
  </si>
  <si>
    <t>10.28</t>
  </si>
  <si>
    <t>10.29</t>
  </si>
  <si>
    <t>10.30</t>
  </si>
  <si>
    <t>10.31</t>
  </si>
  <si>
    <t>10.32</t>
  </si>
  <si>
    <t>10.33</t>
  </si>
  <si>
    <t>10.34</t>
  </si>
  <si>
    <t>10.35</t>
  </si>
  <si>
    <t xml:space="preserve">TUBOS E CONEXÕES DE PVC RÍGIDO SOLDÁVEL CLASSE 15 PARA ÁGUA FRIA </t>
  </si>
  <si>
    <t>10.36</t>
  </si>
  <si>
    <t>10.37</t>
  </si>
  <si>
    <t>10.38</t>
  </si>
  <si>
    <t>10.39</t>
  </si>
  <si>
    <t>10.40</t>
  </si>
  <si>
    <t>10.41</t>
  </si>
  <si>
    <t>10.42</t>
  </si>
  <si>
    <t>10.43</t>
  </si>
  <si>
    <t>10.44</t>
  </si>
  <si>
    <t>10.45</t>
  </si>
  <si>
    <t>10.46</t>
  </si>
  <si>
    <t>10.47</t>
  </si>
  <si>
    <t>10.48</t>
  </si>
  <si>
    <t>10.49</t>
  </si>
  <si>
    <t>10.50</t>
  </si>
  <si>
    <t>TUBOS E CONEXÕES DE CPVC PARA REDE DE ÁGUA QUENTE</t>
  </si>
  <si>
    <t>10.51</t>
  </si>
  <si>
    <t>10.52</t>
  </si>
  <si>
    <t xml:space="preserve">TUBOS E CONEXÕES DE PVC TIPO ESGOTO PARA ESGOTO PRIMÁRIO </t>
  </si>
  <si>
    <t>10.53</t>
  </si>
  <si>
    <t>10.54</t>
  </si>
  <si>
    <t>10.55</t>
  </si>
  <si>
    <t>10.56</t>
  </si>
  <si>
    <t>10.57</t>
  </si>
  <si>
    <t>TUBOS, CONEXÕES E ACESSÓRIOS DE PVC TIPO ESGOTO  PARA ESGOTO SECUNDÁRIO</t>
  </si>
  <si>
    <t>10.58</t>
  </si>
  <si>
    <t>10.59</t>
  </si>
  <si>
    <t>10.60</t>
  </si>
  <si>
    <t>10.61</t>
  </si>
  <si>
    <t>10.62</t>
  </si>
  <si>
    <t>TUBOS, CONEXÕES DE POLIPROPILENO PARA ESGOTO LINHA MARROM DURATOP OU SIMILAR</t>
  </si>
  <si>
    <t>10.63</t>
  </si>
  <si>
    <t>10.64</t>
  </si>
  <si>
    <t>10.65</t>
  </si>
  <si>
    <t>TUBOS E CONEXÕES DE PVC TIPO ESGOTO PARA ÁGUAS PLUVIAIS</t>
  </si>
  <si>
    <t>10.66</t>
  </si>
  <si>
    <t>10.67</t>
  </si>
  <si>
    <t>10.68</t>
  </si>
  <si>
    <t>10.69</t>
  </si>
  <si>
    <t>10.70</t>
  </si>
  <si>
    <t>10.71</t>
  </si>
  <si>
    <t>10.72</t>
  </si>
  <si>
    <t>10.73</t>
  </si>
  <si>
    <t>10.74</t>
  </si>
  <si>
    <t xml:space="preserve">TUBOS DE CONCRETO PARA ÁGUAS PLUVIAIS </t>
  </si>
  <si>
    <t>10.75</t>
  </si>
  <si>
    <t>10.76</t>
  </si>
  <si>
    <t>10.77</t>
  </si>
  <si>
    <t>10.78</t>
  </si>
  <si>
    <t>10.79</t>
  </si>
  <si>
    <t>TUBOS E CONEXÕES DE PVC RÍGIDO SOLDÁVEL CLASSE 15 PARA REDE DE AR CONDICIONADO</t>
  </si>
  <si>
    <t>10.80</t>
  </si>
  <si>
    <t>10.81</t>
  </si>
  <si>
    <t>10.82</t>
  </si>
  <si>
    <t>APARELHOS SANITÁRIOS  (ESPECIFICAÇÃO VER PROJETO ARQUITETÔNICO)</t>
  </si>
  <si>
    <t>10.83</t>
  </si>
  <si>
    <t>10.84</t>
  </si>
  <si>
    <t>10.85</t>
  </si>
  <si>
    <t>ASSENTO PARA VASO SANITARIO   DE PLASTICO PADRAO POPULAR - FORNECIMENTOE INSTALACAO</t>
  </si>
  <si>
    <t>10.86</t>
  </si>
  <si>
    <t>10.87</t>
  </si>
  <si>
    <t>10.88</t>
  </si>
  <si>
    <t>10.89</t>
  </si>
  <si>
    <t>10.90</t>
  </si>
  <si>
    <t>10.91</t>
  </si>
  <si>
    <t>10.92</t>
  </si>
  <si>
    <t>10.93</t>
  </si>
  <si>
    <t>10.94</t>
  </si>
  <si>
    <t>10.95</t>
  </si>
  <si>
    <t>10.96</t>
  </si>
  <si>
    <t>10.97</t>
  </si>
  <si>
    <t>10.98</t>
  </si>
  <si>
    <t>10.99</t>
  </si>
  <si>
    <t>10.100</t>
  </si>
  <si>
    <t>10.101</t>
  </si>
  <si>
    <t>10.102</t>
  </si>
  <si>
    <t>10.103</t>
  </si>
  <si>
    <t>10.104</t>
  </si>
  <si>
    <t>10.105</t>
  </si>
  <si>
    <t>10.106</t>
  </si>
  <si>
    <t>10.107</t>
  </si>
  <si>
    <t>10.108</t>
  </si>
  <si>
    <t>10.109</t>
  </si>
  <si>
    <t>10.110</t>
  </si>
  <si>
    <t>10.111</t>
  </si>
  <si>
    <t>10.112</t>
  </si>
  <si>
    <t>10.113</t>
  </si>
  <si>
    <t>10.114</t>
  </si>
  <si>
    <t>10.115</t>
  </si>
  <si>
    <t>10.116</t>
  </si>
  <si>
    <t>ACESSÓRIOS E EQUIPAMENTOS PARA INCÊNDIO</t>
  </si>
  <si>
    <t>10.117</t>
  </si>
  <si>
    <t>10.118</t>
  </si>
  <si>
    <t>10.119</t>
  </si>
  <si>
    <t>10.120</t>
  </si>
  <si>
    <t>10.121</t>
  </si>
  <si>
    <t>10.122</t>
  </si>
  <si>
    <t>10.123</t>
  </si>
  <si>
    <t>10.124</t>
  </si>
  <si>
    <t>10.125</t>
  </si>
  <si>
    <t>10.126</t>
  </si>
  <si>
    <t>10.127</t>
  </si>
  <si>
    <t>10.128</t>
  </si>
  <si>
    <t>TUBOS E CONEXÕES DE FERRO GALVANIZADO PARA REDE DE INCÊNDIO</t>
  </si>
  <si>
    <t>10.129</t>
  </si>
  <si>
    <t>10.130</t>
  </si>
  <si>
    <t>10.131</t>
  </si>
  <si>
    <t>10.132</t>
  </si>
  <si>
    <t>TUBOS E CONEXÕES DE COBRE PARA REDE DE INCÊNDIO</t>
  </si>
  <si>
    <t>10.133</t>
  </si>
  <si>
    <t>10.134</t>
  </si>
  <si>
    <t>10.135</t>
  </si>
  <si>
    <t>EXTENSÃO DA REDE DE ÁGUA POTÁVEL ATÉ A REDE EXISTENTE DA SANEPAR</t>
  </si>
  <si>
    <t>10.136</t>
  </si>
  <si>
    <t xml:space="preserve"> BANCADAS - MÓVEIS</t>
  </si>
  <si>
    <t>11.1</t>
  </si>
  <si>
    <t>11.2</t>
  </si>
  <si>
    <t>11.3</t>
  </si>
  <si>
    <t>BANCADA EM GRANITO L=60CM,CONF. PROJETO</t>
  </si>
  <si>
    <t>11.4</t>
  </si>
  <si>
    <t>11.5</t>
  </si>
  <si>
    <t>11.6</t>
  </si>
  <si>
    <t>11.7</t>
  </si>
  <si>
    <t>11.8</t>
  </si>
  <si>
    <t>11.9</t>
  </si>
  <si>
    <t>11.10</t>
  </si>
  <si>
    <t>11.11</t>
  </si>
  <si>
    <t>11.12</t>
  </si>
  <si>
    <t>11.13</t>
  </si>
  <si>
    <t>12.1</t>
  </si>
  <si>
    <t>12.2</t>
  </si>
  <si>
    <t>12.3</t>
  </si>
  <si>
    <t>12.4</t>
  </si>
  <si>
    <t>12.5</t>
  </si>
  <si>
    <t>12.6</t>
  </si>
  <si>
    <t>12.7</t>
  </si>
  <si>
    <t>12.8</t>
  </si>
  <si>
    <t>12.9</t>
  </si>
  <si>
    <t>12.10</t>
  </si>
  <si>
    <t>12.11</t>
  </si>
  <si>
    <t>12.12</t>
  </si>
  <si>
    <t>12.13</t>
  </si>
  <si>
    <t>12.14</t>
  </si>
  <si>
    <t>12.15</t>
  </si>
  <si>
    <t>12.16</t>
  </si>
  <si>
    <t>12.17</t>
  </si>
  <si>
    <t>12.18</t>
  </si>
  <si>
    <t xml:space="preserve">VENTILADORES </t>
  </si>
  <si>
    <t>12.19</t>
  </si>
  <si>
    <t>12.20</t>
  </si>
  <si>
    <t>12.21</t>
  </si>
  <si>
    <t>12.22</t>
  </si>
  <si>
    <t>12.23</t>
  </si>
  <si>
    <t>12.24</t>
  </si>
  <si>
    <t>FILTROS DE AR E ACESSÓRIOS</t>
  </si>
  <si>
    <t>12.25</t>
  </si>
  <si>
    <t>12.26</t>
  </si>
  <si>
    <t>12.27</t>
  </si>
  <si>
    <t>DIFUSORES / GRELHAS / VENEZIANAS / DAMPER</t>
  </si>
  <si>
    <t>12.28</t>
  </si>
  <si>
    <t>12.29</t>
  </si>
  <si>
    <t>12.30</t>
  </si>
  <si>
    <t>12.31</t>
  </si>
  <si>
    <t>12.32</t>
  </si>
  <si>
    <t>12.33</t>
  </si>
  <si>
    <t>12.34</t>
  </si>
  <si>
    <t>12.35</t>
  </si>
  <si>
    <t>12.36</t>
  </si>
  <si>
    <t>12.37</t>
  </si>
  <si>
    <t>REDE DE DUTO FLEXIVEL</t>
  </si>
  <si>
    <t>12.38</t>
  </si>
  <si>
    <t>12.39</t>
  </si>
  <si>
    <t>12.40</t>
  </si>
  <si>
    <t>12.41</t>
  </si>
  <si>
    <t>REDE DE DUTOS RÍGIDA - AÇO GALVANIZADO</t>
  </si>
  <si>
    <t>12.42</t>
  </si>
  <si>
    <t>12.43</t>
  </si>
  <si>
    <t xml:space="preserve">DEMAIS CUSTOS </t>
  </si>
  <si>
    <t>12.44</t>
  </si>
  <si>
    <t>12.45</t>
  </si>
  <si>
    <t>12.46</t>
  </si>
  <si>
    <t>12.47</t>
  </si>
  <si>
    <t>12.48</t>
  </si>
  <si>
    <t>GASES ESPECIAIS</t>
  </si>
  <si>
    <t>13.1</t>
  </si>
  <si>
    <t>13.2</t>
  </si>
  <si>
    <t>13.3</t>
  </si>
  <si>
    <t>13.4</t>
  </si>
  <si>
    <t>13.5</t>
  </si>
  <si>
    <t>13.6</t>
  </si>
  <si>
    <t>EQUIPAMENTOS DE GASOTERAPIA</t>
  </si>
  <si>
    <t>13.7</t>
  </si>
  <si>
    <t>13.8</t>
  </si>
  <si>
    <t>13.9</t>
  </si>
  <si>
    <t>13.10</t>
  </si>
  <si>
    <t>13.11</t>
  </si>
  <si>
    <t>13.12</t>
  </si>
  <si>
    <t>CENTRAIS</t>
  </si>
  <si>
    <t>13.13</t>
  </si>
  <si>
    <t>13.14</t>
  </si>
  <si>
    <t>13.15</t>
  </si>
  <si>
    <t>13.16</t>
  </si>
  <si>
    <t>PAINÉIS</t>
  </si>
  <si>
    <t>13.17</t>
  </si>
  <si>
    <t>13.18</t>
  </si>
  <si>
    <t>13.19</t>
  </si>
  <si>
    <t>13.20</t>
  </si>
  <si>
    <t>14.1</t>
  </si>
  <si>
    <t>PAISAGISMO</t>
  </si>
  <si>
    <t>15.1</t>
  </si>
  <si>
    <t>15.2</t>
  </si>
  <si>
    <t>15.3</t>
  </si>
  <si>
    <t>15.4</t>
  </si>
  <si>
    <t>15.5</t>
  </si>
  <si>
    <t>15.6</t>
  </si>
  <si>
    <t>15.7</t>
  </si>
  <si>
    <t>15.8</t>
  </si>
  <si>
    <t>15.9</t>
  </si>
  <si>
    <t>15.10</t>
  </si>
  <si>
    <t>15.11</t>
  </si>
  <si>
    <t>15.12</t>
  </si>
  <si>
    <t>15.13</t>
  </si>
  <si>
    <t>LIMPEZA E ARREMATES FINAIS</t>
  </si>
  <si>
    <t>16.1</t>
  </si>
  <si>
    <t>16.2</t>
  </si>
  <si>
    <t>T/KM</t>
  </si>
  <si>
    <t>BARRACAO PARA DEPOSITO EM TABUAS DE MADEIRA, COBERTURA EM FIBROCIMENTO 4 MM, INCLUSO PISO ARGAMASSA TRAÇO 1:6 (CIMENTO E AREIA)</t>
  </si>
  <si>
    <t>ESCAVACAO MANUAL DE VALA EM MATERIAL DE 1A CATEGORIA ATE 1,5M EXCLUINDO ESGOTAMENTO / ESCORAMENTO</t>
  </si>
  <si>
    <t>COBERTURA COM TELHA DE CHAPA DE AÇO ZINCADO, ONDULADA, ESPESSURA DE 0,5MM</t>
  </si>
  <si>
    <t>MICTORIO SIFONADO DE LOUCA BRANCA COM PERTENCES, COM REGISTRO DEPRESSAO 1/2" COM CANOPLA CROMADA ACABAMENTO SIMPLES E CONJUNTO PARA FIXACAO - FORNECIMENTO E INSTALACAO</t>
  </si>
  <si>
    <t>SARJETA EM CONCRETO, PREPARO MANUAL, COM SEIXO ROLADO, ESPESSURA= 8CM, LARGURA = 40CM.</t>
  </si>
  <si>
    <t>INSTAL/LIGACAO PROVISORIA ELETRICA BAIXA TENSAO P/CANT OBRA OBRA,M3-CHAVE 100A CARGA 3KWH,20CV EXCL FORN MEDIDOR</t>
  </si>
  <si>
    <t>EXTINTOR INCENDIO AGUA-PRESSURIZADA 10L INCL SUPORTE PAREDE CARGA COMPLETA FORNECIMENTO E COLOCACAO</t>
  </si>
  <si>
    <t>ALUGUEL CONTAINER/ESCRIT INCL INST ELET LARG=2,20 COMP=6,20M ALT=2,50M CHAPA ACO C/NERV TRAPEZ FORRO C/ISOL TERMO/ACUSTICO CHASSIS REFORC PISO COMPENS NAVAL EXC TRANSP/CARGA/DESCARGA</t>
  </si>
  <si>
    <t>ALUGUEL CONTAINER/SANIT C/4 VASOS/1 LAVAT/1 MIC/4 CHUV LARG= 2,20M COMPR=6,20M ALT=2,50M CHAPAS ACO C/NERV TRAPEZ FORRO C/ ISOL TERMO-ACUST CHASSIS REFORC PISO COMPENS NAVAL INCL INST ELETR/HIDRO-SANI T EXCLTRANSP/ CARGA/ DESC</t>
  </si>
  <si>
    <t>PISO GRANILITE, ESP=15MM, INCLUSO RODAPÉ 10CM - CONF. PROJETO</t>
  </si>
  <si>
    <t>7.36</t>
  </si>
  <si>
    <t>PORTA DE ALUMINIO CORRER 1 OU 2 FOLHAS, COMPLETA</t>
  </si>
  <si>
    <t xml:space="preserve">              FOLHA RESUMO PARA FECHAMENTO DE ORÇAMENTO </t>
  </si>
  <si>
    <t>ORGÃO  PROP.:</t>
  </si>
  <si>
    <t>ART / RRT:</t>
  </si>
  <si>
    <t>RESPONSÁVEL:</t>
  </si>
  <si>
    <t xml:space="preserve">CREA / CAU: </t>
  </si>
  <si>
    <t>Custo (R$)</t>
  </si>
  <si>
    <t>BDI (%)</t>
  </si>
  <si>
    <t>Valor com BDI (R$)</t>
  </si>
  <si>
    <t>Custo dos Serviços Convencionais</t>
  </si>
  <si>
    <t>Custo dos Serviços de Natureza Específica</t>
  </si>
  <si>
    <t>Custo Total da Obra</t>
  </si>
  <si>
    <t>Valor Total da Obra com BDI</t>
  </si>
  <si>
    <t>Prazo de execução:</t>
  </si>
  <si>
    <t>Data-base :</t>
  </si>
  <si>
    <t>SERVIÇOS DE EDIFICAÇÕES CONVENCIONAIS</t>
  </si>
  <si>
    <t>ENCARGOS SOCIAIS COMPLEMENTARES</t>
  </si>
  <si>
    <t>SERVIÇOS DE NATUREZA ESPECÍFICA</t>
  </si>
  <si>
    <t>GRUPO GERADOR</t>
  </si>
  <si>
    <t xml:space="preserve">CONSIDERAMOS COMO SERVIÇOS SUBCONTRATADOS E EQUIPAMENTOS OS SEGUINTES ITENS:  9.26 - 11 - 12 - 13 - 14 </t>
  </si>
  <si>
    <t>CENTRO DE ESPECIALIDADES DO PARANÁ - CISAMUSEP</t>
  </si>
  <si>
    <t>RUA ADOLPHO CONTESSOTTO</t>
  </si>
  <si>
    <t>MARINGÁ</t>
  </si>
  <si>
    <t>CONSTRUÇÃO</t>
  </si>
  <si>
    <t>1.20</t>
  </si>
  <si>
    <t>1.21</t>
  </si>
  <si>
    <t>3.8</t>
  </si>
  <si>
    <t>9.587</t>
  </si>
  <si>
    <t>PRÓPRIO: CENTRO DE ESPECIALIDADES DO PARANÁ - CISAMUSEP</t>
  </si>
  <si>
    <t>PORTA DE MADEIRA COMPENSADA LISA PARA PINTURA, 1,20X2,10M, REVESTIMENTO PLUMBIFERO 1,60MM - COMPLETA</t>
  </si>
  <si>
    <t>PORTA DE MADEIRA COMPENSADA LISA PARA PINTURA, 0,80X2,10M, REVESTIMENTO PLUMBIFERO 0,80MM - COMPLETA</t>
  </si>
  <si>
    <t>VISOR PLUMBIFERO COM 1,55MM DE EQUIVALENCIA EM Pb</t>
  </si>
  <si>
    <t>SUPERVISOR IRIRS C/ SOFTWARE</t>
  </si>
  <si>
    <t>QUADRO DE DISTRIBUICAO DE ENERGIA DE EMBUTIR, EM CHAPA METALICA,PARA 62 DISJUNTORES TERMOMAGNETICOS MONOPOLARES, COM BARRAMENTO TRIFASICO E NEUTRO, FORNECIMENTO E INSTALACAO</t>
  </si>
  <si>
    <t>ENGENHEIRO DE OBRA PLENO (1/2 PERÍODO)</t>
  </si>
  <si>
    <t>TUBO DE COBRE CLASSE A -15MM - INCL. CONEXÕES - FORNEC.E INST - CONF.PROJETO</t>
  </si>
  <si>
    <t>TUBO DE COBRE CLASSE A - 22MM - INCL. CONEXÕES - FORNEC.E INST. -CONF.PROJETO</t>
  </si>
  <si>
    <t>TUBO DE COBRE CLASSE A - 28MM - INCL. CONEXÕES - FORNEC.E INST.- CONF.PROJETO</t>
  </si>
  <si>
    <t>CUSTO TOTAL ITEM (R$)</t>
  </si>
  <si>
    <t xml:space="preserve">DATA:  </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</si>
</sst>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44" formatCode="_-&quot;R$&quot;\ * #,##0.00_-;\-&quot;R$&quot;\ * #,##0.00_-;_-&quot;R$&quot;\ * &quot;-&quot;??_-;_-@_-"/>
    <numFmt numFmtId="43" formatCode="_-* #,##0.00_-;\-* #,##0.00_-;_-* &quot;-&quot;??_-;_-@_-"/>
    <numFmt numFmtId="164" formatCode="_(&quot;R$ &quot;* #,##0.00_);_(&quot;R$ &quot;* \(#,##0.00\);_(&quot;R$ &quot;* &quot;-&quot;??_);_(@_)"/>
    <numFmt numFmtId="165" formatCode="_(* #,##0.00_);_(* \(#,##0.00\);_(* &quot;-&quot;??_);_(@_)"/>
    <numFmt numFmtId="166" formatCode="#"/>
    <numFmt numFmtId="167" formatCode="#,##0.00\ ;[Red]\(#,##0.00\)"/>
    <numFmt numFmtId="168" formatCode="0.0"/>
    <numFmt numFmtId="169" formatCode="#,##0.00\ ;[Red]#,##0.00"/>
    <numFmt numFmtId="170" formatCode="mm/yy"/>
    <numFmt numFmtId="171" formatCode="0.0000%"/>
    <numFmt numFmtId="172" formatCode="_-&quot;R$ &quot;* #,##0.00_-;&quot;-R$ &quot;* #,##0.00_-;_-&quot;R$ &quot;* \-??_-;_-@_-"/>
    <numFmt numFmtId="173" formatCode="_-* #,##0.00_-;\-* #,##0.00_-;_-* \-??_-;_-@_-"/>
    <numFmt numFmtId="174" formatCode="_(* #,##0.00_);_(* \(#,##0.00\);_(* \-??_);_(@_)"/>
    <numFmt numFmtId="175" formatCode="#,##0.00\ ;&quot; (&quot;#,##0.00\);&quot; -&quot;#\ ;@\ "/>
    <numFmt numFmtId="176" formatCode="00"/>
    <numFmt numFmtId="177" formatCode="#,##0.00_);[Red]\-#,##0.00;"/>
    <numFmt numFmtId="178" formatCode="#,##0.00_);[Red]\-#,##0.0;"/>
    <numFmt numFmtId="179" formatCode="#."/>
    <numFmt numFmtId="180" formatCode="&quot;N$&quot;#,##0_);\(&quot;N$&quot;#,##0\)"/>
    <numFmt numFmtId="181" formatCode="_-&quot;$&quot;* #,##0_-;\-&quot;$&quot;* #,##0_-;_-&quot;$&quot;* &quot;-&quot;_-;_-@_-"/>
    <numFmt numFmtId="182" formatCode="_-&quot;$&quot;* #,##0.00_-;\-&quot;$&quot;* #,##0.00_-;_-&quot;$&quot;* &quot;-&quot;??_-;_-@_-"/>
    <numFmt numFmtId="183" formatCode="_([$€-2]* #,##0.00_);_([$€-2]* \(#,##0.00\);_([$€-2]* &quot;-&quot;??_)"/>
    <numFmt numFmtId="184" formatCode="_ * #,##0_ ;_ * \-#,##0_ ;_ * &quot;-&quot;_ ;_ @_ "/>
    <numFmt numFmtId="185" formatCode="_ * #,##0.00_ ;_ * \-#,##0.00_ ;_ * &quot;-&quot;??_ ;_ @_ "/>
    <numFmt numFmtId="186" formatCode="#,##0.00;[Red]\-#,##0.00;"/>
    <numFmt numFmtId="187" formatCode="_ &quot;S/&quot;* #,##0_ ;_ &quot;S/&quot;* \-#,##0_ ;_ &quot;S/&quot;* &quot;-&quot;_ ;_ @_ "/>
    <numFmt numFmtId="188" formatCode="_ &quot;S/&quot;* #,##0.00_ ;_ &quot;S/&quot;* \-#,##0.00_ ;_ &quot;S/&quot;* &quot;-&quot;??_ ;_ @_ "/>
    <numFmt numFmtId="189" formatCode="0.0000000"/>
    <numFmt numFmtId="190" formatCode="##&quot;.&quot;###&quot;.&quot;###&quot;-&quot;#"/>
    <numFmt numFmtId="191" formatCode="0.000000%"/>
    <numFmt numFmtId="192" formatCode="dd/mm/yy"/>
    <numFmt numFmtId="193" formatCode="#,##0.00_ ;[Red]\-#,##0.00\ "/>
  </numFmts>
  <fonts count="83">
    <font>
      <sz val="11"/>
      <color indexed="8"/>
      <name val="Calibri"/>
      <family val="2"/>
    </font>
    <font>
      <b/>
      <sz val="10"/>
      <name val="Arial"/>
      <family val="2"/>
    </font>
    <font>
      <sz val="8"/>
      <name val="Arial"/>
      <family val="2"/>
    </font>
    <font>
      <sz val="10"/>
      <name val="Arial"/>
      <family val="2"/>
    </font>
    <font>
      <b/>
      <sz val="8"/>
      <name val="Arial"/>
      <family val="2"/>
    </font>
    <font>
      <sz val="7"/>
      <name val="Arial"/>
      <family val="2"/>
    </font>
    <font>
      <sz val="6"/>
      <name val="Arial"/>
      <family val="2"/>
    </font>
    <font>
      <b/>
      <sz val="7"/>
      <name val="Arial"/>
      <family val="2"/>
    </font>
    <font>
      <sz val="4.5"/>
      <name val="Arial"/>
      <family val="2"/>
    </font>
    <font>
      <b/>
      <sz val="8"/>
      <color indexed="8"/>
      <name val="Arial"/>
      <family val="2"/>
    </font>
    <font>
      <b/>
      <sz val="7"/>
      <color indexed="10"/>
      <name val="Arial"/>
      <family val="2"/>
    </font>
    <font>
      <sz val="9"/>
      <name val="Arial"/>
      <family val="2"/>
    </font>
    <font>
      <b/>
      <sz val="10"/>
      <name val="Arial"/>
      <family val="2"/>
    </font>
    <font>
      <b/>
      <sz val="9"/>
      <name val="Arial"/>
      <family val="2"/>
    </font>
    <font>
      <sz val="12"/>
      <name val="Arial"/>
      <family val="2"/>
    </font>
    <font>
      <b/>
      <sz val="12"/>
      <name val="Arial"/>
      <family val="2"/>
    </font>
    <font>
      <b/>
      <sz val="12"/>
      <color indexed="10"/>
      <name val="Arial"/>
      <family val="2"/>
    </font>
    <font>
      <sz val="11"/>
      <color indexed="8"/>
      <name val="Calibri"/>
      <family val="2"/>
    </font>
    <font>
      <sz val="11"/>
      <name val="Calibri"/>
      <family val="2"/>
    </font>
    <font>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9"/>
      <color indexed="81"/>
      <name val="Tahoma"/>
      <family val="2"/>
    </font>
    <font>
      <b/>
      <sz val="9"/>
      <color indexed="81"/>
      <name val="Tahoma"/>
      <family val="2"/>
    </font>
    <font>
      <b/>
      <sz val="11"/>
      <color indexed="52"/>
      <name val="Calibri"/>
      <family val="2"/>
    </font>
    <font>
      <sz val="10"/>
      <name val="Arial"/>
      <family val="2"/>
      <charset val="204"/>
    </font>
    <font>
      <sz val="12"/>
      <color indexed="8"/>
      <name val="Arial"/>
      <family val="2"/>
    </font>
    <font>
      <sz val="10"/>
      <name val="Arial"/>
      <family val="2"/>
      <charset val="1"/>
    </font>
    <font>
      <b/>
      <sz val="18"/>
      <color indexed="56"/>
      <name val="Cambria"/>
      <family val="2"/>
    </font>
    <font>
      <sz val="9"/>
      <color indexed="8"/>
      <name val="Arial"/>
      <family val="2"/>
    </font>
    <font>
      <b/>
      <sz val="15"/>
      <color indexed="56"/>
      <name val="Calibri"/>
      <family val="2"/>
    </font>
    <font>
      <b/>
      <sz val="13"/>
      <color indexed="56"/>
      <name val="Calibri"/>
      <family val="2"/>
    </font>
    <font>
      <b/>
      <sz val="11"/>
      <color indexed="56"/>
      <name val="Calibri"/>
      <family val="2"/>
    </font>
    <font>
      <b/>
      <sz val="10"/>
      <name val="Helv"/>
    </font>
    <font>
      <sz val="11"/>
      <color indexed="52"/>
      <name val="Calibri"/>
      <family val="2"/>
    </font>
    <font>
      <sz val="1"/>
      <color indexed="16"/>
      <name val="Courier"/>
      <family val="3"/>
    </font>
    <font>
      <sz val="10"/>
      <name val="MS Sans Serif"/>
      <family val="2"/>
    </font>
    <font>
      <sz val="10"/>
      <name val="Geneva"/>
    </font>
    <font>
      <sz val="10"/>
      <name val="BERNHARD"/>
    </font>
    <font>
      <sz val="10"/>
      <name val="Helv"/>
    </font>
    <font>
      <sz val="1"/>
      <color indexed="8"/>
      <name val="Courier"/>
      <family val="3"/>
    </font>
    <font>
      <b/>
      <sz val="1"/>
      <color indexed="8"/>
      <name val="Courier"/>
      <family val="3"/>
    </font>
    <font>
      <u/>
      <sz val="10"/>
      <color indexed="20"/>
      <name val="Arial"/>
      <family val="2"/>
    </font>
    <font>
      <b/>
      <sz val="12"/>
      <name val="Helv"/>
    </font>
    <font>
      <b/>
      <sz val="1"/>
      <color indexed="16"/>
      <name val="Courier"/>
      <family val="3"/>
    </font>
    <font>
      <b/>
      <sz val="11"/>
      <name val="Helv"/>
    </font>
    <font>
      <sz val="11"/>
      <color indexed="60"/>
      <name val="Calibri"/>
      <family val="2"/>
    </font>
    <font>
      <sz val="7"/>
      <name val="Small Fonts"/>
      <family val="2"/>
    </font>
    <font>
      <sz val="10"/>
      <color indexed="8"/>
      <name val="Arial"/>
      <family val="2"/>
    </font>
    <font>
      <b/>
      <sz val="8"/>
      <name val="Times New Roman"/>
      <family val="1"/>
    </font>
    <font>
      <sz val="8"/>
      <name val="Helv"/>
    </font>
    <font>
      <sz val="1"/>
      <color indexed="18"/>
      <name val="Courier"/>
      <family val="3"/>
    </font>
    <font>
      <sz val="10"/>
      <name val="Helv"/>
      <charset val="204"/>
    </font>
    <font>
      <sz val="11"/>
      <color indexed="8"/>
      <name val="Calibri"/>
      <family val="2"/>
    </font>
    <font>
      <sz val="12"/>
      <color indexed="8"/>
      <name val="Arial"/>
      <family val="2"/>
    </font>
    <font>
      <sz val="8"/>
      <color indexed="81"/>
      <name val="Tahoma"/>
      <family val="2"/>
    </font>
    <font>
      <b/>
      <sz val="8"/>
      <color indexed="81"/>
      <name val="Tahoma"/>
      <family val="2"/>
    </font>
    <font>
      <b/>
      <sz val="12"/>
      <color indexed="10"/>
      <name val="Calibri"/>
      <family val="2"/>
    </font>
    <font>
      <b/>
      <sz val="6"/>
      <name val="Arial"/>
      <family val="2"/>
    </font>
    <font>
      <sz val="24"/>
      <color indexed="10"/>
      <name val="Arial"/>
      <family val="2"/>
    </font>
    <font>
      <b/>
      <sz val="18"/>
      <name val="Arial Narrow"/>
      <family val="2"/>
    </font>
    <font>
      <sz val="9"/>
      <color indexed="8"/>
      <name val="Calibri"/>
      <family val="2"/>
    </font>
    <font>
      <sz val="9"/>
      <color indexed="8"/>
      <name val="Calibri"/>
      <family val="2"/>
    </font>
    <font>
      <sz val="11"/>
      <color theme="1"/>
      <name val="Calibri"/>
      <family val="2"/>
      <scheme val="minor"/>
    </font>
    <font>
      <u/>
      <sz val="9.9"/>
      <color theme="10"/>
      <name val="Calibri"/>
      <family val="2"/>
    </font>
    <font>
      <sz val="12"/>
      <color theme="1"/>
      <name val="Arial"/>
      <family val="2"/>
    </font>
    <font>
      <sz val="11"/>
      <color rgb="FFFF0000"/>
      <name val="Calibri"/>
      <family val="2"/>
    </font>
    <font>
      <b/>
      <sz val="10"/>
      <color indexed="10"/>
      <name val="Arial"/>
      <family val="2"/>
    </font>
    <font>
      <sz val="10"/>
      <color indexed="8"/>
      <name val="Calibri"/>
      <family val="2"/>
    </font>
    <font>
      <b/>
      <sz val="10"/>
      <color rgb="FFFF0000"/>
      <name val="Arial"/>
      <family val="2"/>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31"/>
        <bgColor indexed="22"/>
      </patternFill>
    </fill>
    <fill>
      <patternFill patternType="solid">
        <fgColor indexed="29"/>
      </patternFill>
    </fill>
    <fill>
      <patternFill patternType="solid">
        <fgColor indexed="45"/>
        <bgColor indexed="29"/>
      </patternFill>
    </fill>
    <fill>
      <patternFill patternType="solid">
        <fgColor indexed="26"/>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11"/>
      </patternFill>
    </fill>
    <fill>
      <patternFill patternType="solid">
        <fgColor indexed="51"/>
      </patternFill>
    </fill>
    <fill>
      <patternFill patternType="solid">
        <fgColor indexed="44"/>
        <bgColor indexed="31"/>
      </patternFill>
    </fill>
    <fill>
      <patternFill patternType="solid">
        <fgColor indexed="29"/>
        <bgColor indexed="45"/>
      </patternFill>
    </fill>
    <fill>
      <patternFill patternType="solid">
        <fgColor indexed="43"/>
      </patternFill>
    </fill>
    <fill>
      <patternFill patternType="solid">
        <fgColor indexed="11"/>
        <bgColor indexed="49"/>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21"/>
      </patternFill>
    </fill>
    <fill>
      <patternFill patternType="solid">
        <fgColor indexed="53"/>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9"/>
      </patternFill>
    </fill>
    <fill>
      <patternFill patternType="solid">
        <fgColor indexed="22"/>
        <bgColor indexed="31"/>
      </patternFill>
    </fill>
    <fill>
      <patternFill patternType="solid">
        <fgColor indexed="22"/>
      </patternFill>
    </fill>
    <fill>
      <patternFill patternType="solid">
        <fgColor indexed="55"/>
      </patternFill>
    </fill>
    <fill>
      <patternFill patternType="solid">
        <fgColor indexed="55"/>
        <bgColor indexed="23"/>
      </patternFill>
    </fill>
    <fill>
      <patternFill patternType="solid">
        <fgColor indexed="62"/>
      </patternFill>
    </fill>
    <fill>
      <patternFill patternType="solid">
        <fgColor indexed="10"/>
      </patternFill>
    </fill>
    <fill>
      <patternFill patternType="solid">
        <fgColor indexed="57"/>
      </patternFill>
    </fill>
    <fill>
      <patternFill patternType="solid">
        <fgColor indexed="56"/>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4"/>
      </patternFill>
    </fill>
    <fill>
      <patternFill patternType="solid">
        <fgColor indexed="53"/>
        <bgColor indexed="52"/>
      </patternFill>
    </fill>
    <fill>
      <patternFill patternType="solid">
        <fgColor indexed="47"/>
        <bgColor indexed="31"/>
      </patternFill>
    </fill>
    <fill>
      <patternFill patternType="solid">
        <fgColor indexed="9"/>
        <bgColor indexed="64"/>
      </patternFill>
    </fill>
    <fill>
      <patternFill patternType="solid">
        <fgColor indexed="43"/>
        <bgColor indexed="26"/>
      </patternFill>
    </fill>
    <fill>
      <patternFill patternType="solid">
        <fgColor indexed="26"/>
        <bgColor indexed="42"/>
      </patternFill>
    </fill>
    <fill>
      <patternFill patternType="solid">
        <fgColor indexed="26"/>
        <bgColor indexed="9"/>
      </patternFill>
    </fill>
    <fill>
      <patternFill patternType="solid">
        <fgColor indexed="9"/>
        <bgColor indexed="42"/>
      </patternFill>
    </fill>
    <fill>
      <patternFill patternType="solid">
        <fgColor indexed="9"/>
        <bgColor indexed="26"/>
      </patternFill>
    </fill>
    <fill>
      <patternFill patternType="solid">
        <fgColor indexed="26"/>
        <bgColor indexed="64"/>
      </patternFill>
    </fill>
    <fill>
      <patternFill patternType="solid">
        <fgColor indexed="43"/>
        <bgColor indexed="42"/>
      </patternFill>
    </fill>
    <fill>
      <patternFill patternType="solid">
        <fgColor indexed="43"/>
        <bgColor indexed="64"/>
      </patternFill>
    </fill>
    <fill>
      <patternFill patternType="solid">
        <fgColor indexed="13"/>
        <bgColor indexed="64"/>
      </patternFill>
    </fill>
  </fills>
  <borders count="62">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double">
        <color indexed="10"/>
      </bottom>
      <diagonal/>
    </border>
    <border>
      <left style="medium">
        <color indexed="64"/>
      </left>
      <right style="medium">
        <color indexed="64"/>
      </right>
      <top style="double">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double">
        <color indexed="64"/>
      </top>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double">
        <color indexed="64"/>
      </bottom>
      <diagonal/>
    </border>
    <border>
      <left style="thin">
        <color indexed="64"/>
      </left>
      <right style="thin">
        <color indexed="64"/>
      </right>
      <top style="hair">
        <color indexed="64"/>
      </top>
      <bottom/>
      <diagonal/>
    </border>
    <border>
      <left/>
      <right/>
      <top style="thin">
        <color indexed="8"/>
      </top>
      <bottom/>
      <diagonal/>
    </border>
    <border>
      <left/>
      <right/>
      <top/>
      <bottom style="thin">
        <color indexed="8"/>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s>
  <cellStyleXfs count="760">
    <xf numFmtId="0" fontId="0" fillId="0" borderId="0"/>
    <xf numFmtId="0" fontId="3" fillId="0" borderId="0"/>
    <xf numFmtId="0" fontId="3" fillId="0" borderId="0"/>
    <xf numFmtId="0" fontId="3" fillId="0" borderId="0"/>
    <xf numFmtId="0" fontId="3" fillId="0" borderId="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14" borderId="0" applyNumberFormat="0" applyBorder="0" applyAlignment="0" applyProtection="0"/>
    <xf numFmtId="0" fontId="17" fillId="7" borderId="0" applyNumberFormat="0" applyBorder="0" applyAlignment="0" applyProtection="0"/>
    <xf numFmtId="0" fontId="17" fillId="14"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15" borderId="0" applyNumberFormat="0" applyBorder="0" applyAlignment="0" applyProtection="0"/>
    <xf numFmtId="0" fontId="17" fillId="6" borderId="0" applyNumberFormat="0" applyBorder="0" applyAlignment="0" applyProtection="0"/>
    <xf numFmtId="0" fontId="17" fillId="15" borderId="0" applyNumberFormat="0" applyBorder="0" applyAlignment="0" applyProtection="0"/>
    <xf numFmtId="0" fontId="17" fillId="6"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12"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19" borderId="0" applyNumberFormat="0" applyBorder="0" applyAlignment="0" applyProtection="0"/>
    <xf numFmtId="0" fontId="17" fillId="6" borderId="0" applyNumberFormat="0" applyBorder="0" applyAlignment="0" applyProtection="0"/>
    <xf numFmtId="0" fontId="17" fillId="19"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20" borderId="0" applyNumberFormat="0" applyBorder="0" applyAlignment="0" applyProtection="0"/>
    <xf numFmtId="0" fontId="17" fillId="10" borderId="0" applyNumberFormat="0" applyBorder="0" applyAlignment="0" applyProtection="0"/>
    <xf numFmtId="0" fontId="17" fillId="20" borderId="0" applyNumberFormat="0" applyBorder="0" applyAlignment="0" applyProtection="0"/>
    <xf numFmtId="0" fontId="17" fillId="1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14" borderId="0" applyNumberFormat="0" applyBorder="0" applyAlignment="0" applyProtection="0"/>
    <xf numFmtId="0" fontId="17" fillId="3" borderId="0" applyNumberFormat="0" applyBorder="0" applyAlignment="0" applyProtection="0"/>
    <xf numFmtId="0" fontId="17" fillId="14"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19" borderId="0" applyNumberFormat="0" applyBorder="0" applyAlignment="0" applyProtection="0"/>
    <xf numFmtId="0" fontId="17" fillId="6" borderId="0" applyNumberFormat="0" applyBorder="0" applyAlignment="0" applyProtection="0"/>
    <xf numFmtId="0" fontId="17" fillId="19" borderId="0" applyNumberFormat="0" applyBorder="0" applyAlignment="0" applyProtection="0"/>
    <xf numFmtId="0" fontId="17" fillId="6"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23" borderId="0" applyNumberFormat="0" applyBorder="0" applyAlignment="0" applyProtection="0"/>
    <xf numFmtId="0" fontId="17" fillId="12" borderId="0" applyNumberFormat="0" applyBorder="0" applyAlignment="0" applyProtection="0"/>
    <xf numFmtId="0" fontId="17" fillId="23" borderId="0" applyNumberFormat="0" applyBorder="0" applyAlignment="0" applyProtection="0"/>
    <xf numFmtId="0" fontId="17" fillId="12"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6"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20"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2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0" borderId="0" applyNumberFormat="0" applyBorder="0" applyAlignment="0" applyProtection="0"/>
    <xf numFmtId="0" fontId="34" fillId="6" borderId="0" applyNumberFormat="0" applyBorder="0" applyAlignment="0" applyProtection="0"/>
    <xf numFmtId="0" fontId="34" fillId="31"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32" borderId="0" applyNumberFormat="0" applyBorder="0" applyAlignment="0" applyProtection="0"/>
    <xf numFmtId="0" fontId="24" fillId="6" borderId="0" applyNumberFormat="0" applyBorder="0" applyAlignment="0" applyProtection="0"/>
    <xf numFmtId="0" fontId="24" fillId="13" borderId="0" applyNumberFormat="0" applyBorder="0" applyAlignment="0" applyProtection="0"/>
    <xf numFmtId="0" fontId="43" fillId="0" borderId="1" applyNumberFormat="0" applyFill="0" applyAlignment="0" applyProtection="0"/>
    <xf numFmtId="0" fontId="43" fillId="0" borderId="1"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37" fillId="34" borderId="4"/>
    <xf numFmtId="0" fontId="37" fillId="34" borderId="4" applyNumberFormat="0" applyAlignment="0" applyProtection="0"/>
    <xf numFmtId="0" fontId="37" fillId="34" borderId="4" applyNumberFormat="0" applyAlignment="0" applyProtection="0"/>
    <xf numFmtId="0" fontId="37" fillId="34" borderId="4" applyNumberFormat="0" applyAlignment="0" applyProtection="0"/>
    <xf numFmtId="0" fontId="29" fillId="33" borderId="4" applyNumberFormat="0" applyAlignment="0" applyProtection="0"/>
    <xf numFmtId="0" fontId="29" fillId="33" borderId="4" applyNumberFormat="0" applyAlignment="0" applyProtection="0"/>
    <xf numFmtId="0" fontId="29" fillId="33" borderId="4" applyNumberFormat="0" applyAlignment="0" applyProtection="0"/>
    <xf numFmtId="0" fontId="37" fillId="34" borderId="4" applyNumberFormat="0" applyAlignment="0" applyProtection="0"/>
    <xf numFmtId="0" fontId="29" fillId="33" borderId="4" applyNumberFormat="0" applyAlignment="0" applyProtection="0"/>
    <xf numFmtId="0" fontId="37" fillId="35" borderId="4" applyNumberFormat="0" applyAlignment="0" applyProtection="0"/>
    <xf numFmtId="0" fontId="37" fillId="35" borderId="4" applyNumberFormat="0" applyAlignment="0" applyProtection="0"/>
    <xf numFmtId="0" fontId="37" fillId="35" borderId="4" applyNumberFormat="0" applyAlignment="0" applyProtection="0"/>
    <xf numFmtId="0" fontId="46" fillId="0" borderId="0"/>
    <xf numFmtId="0" fontId="31" fillId="36" borderId="5" applyNumberFormat="0" applyAlignment="0" applyProtection="0"/>
    <xf numFmtId="0" fontId="31" fillId="37" borderId="5" applyNumberFormat="0" applyAlignment="0" applyProtection="0"/>
    <xf numFmtId="0" fontId="47" fillId="0" borderId="6" applyNumberFormat="0" applyFill="0" applyAlignment="0" applyProtection="0"/>
    <xf numFmtId="0" fontId="47" fillId="0" borderId="6" applyNumberFormat="0" applyFill="0" applyAlignment="0" applyProtection="0"/>
    <xf numFmtId="0" fontId="30" fillId="0" borderId="7" applyNumberFormat="0" applyFill="0" applyAlignment="0" applyProtection="0"/>
    <xf numFmtId="0" fontId="47" fillId="0" borderId="6" applyNumberFormat="0" applyFill="0" applyAlignment="0" applyProtection="0"/>
    <xf numFmtId="179" fontId="48" fillId="0" borderId="0">
      <protection locked="0"/>
    </xf>
    <xf numFmtId="38" fontId="49" fillId="0" borderId="0" applyFont="0" applyFill="0" applyBorder="0" applyAlignment="0" applyProtection="0"/>
    <xf numFmtId="40" fontId="50" fillId="0" borderId="0" applyFont="0" applyFill="0" applyBorder="0" applyAlignment="0" applyProtection="0"/>
    <xf numFmtId="179" fontId="48" fillId="0" borderId="0">
      <protection locked="0"/>
    </xf>
    <xf numFmtId="0" fontId="51" fillId="0" borderId="0"/>
    <xf numFmtId="0" fontId="52" fillId="0" borderId="0"/>
    <xf numFmtId="0" fontId="51" fillId="0" borderId="0"/>
    <xf numFmtId="0" fontId="52" fillId="0" borderId="0"/>
    <xf numFmtId="0" fontId="34" fillId="38"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179" fontId="48" fillId="0" borderId="0">
      <protection locked="0"/>
    </xf>
    <xf numFmtId="180" fontId="3" fillId="0" borderId="0">
      <alignment horizontal="center"/>
    </xf>
    <xf numFmtId="181" fontId="3" fillId="0" borderId="0" applyFont="0" applyFill="0" applyBorder="0" applyAlignment="0" applyProtection="0"/>
    <xf numFmtId="182" fontId="3" fillId="0" borderId="0" applyFont="0" applyFill="0" applyBorder="0" applyAlignment="0" applyProtection="0"/>
    <xf numFmtId="179" fontId="48" fillId="0" borderId="0">
      <protection locked="0"/>
    </xf>
    <xf numFmtId="179" fontId="48" fillId="0" borderId="0">
      <protection locked="0"/>
    </xf>
    <xf numFmtId="0" fontId="53" fillId="0" borderId="0">
      <protection locked="0"/>
    </xf>
    <xf numFmtId="0" fontId="54" fillId="0" borderId="0">
      <protection locked="0"/>
    </xf>
    <xf numFmtId="0" fontId="54" fillId="0" borderId="0">
      <protection locked="0"/>
    </xf>
    <xf numFmtId="0" fontId="34" fillId="41" borderId="0" applyNumberFormat="0" applyBorder="0" applyAlignment="0" applyProtection="0"/>
    <xf numFmtId="0" fontId="34" fillId="42" borderId="0" applyNumberFormat="0" applyBorder="0" applyAlignment="0" applyProtection="0"/>
    <xf numFmtId="0" fontId="34" fillId="29" borderId="0" applyNumberFormat="0" applyBorder="0" applyAlignment="0" applyProtection="0"/>
    <xf numFmtId="0" fontId="34" fillId="43" borderId="0" applyNumberFormat="0" applyBorder="0" applyAlignment="0" applyProtection="0"/>
    <xf numFmtId="0" fontId="34" fillId="18"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30" borderId="0" applyNumberFormat="0" applyBorder="0" applyAlignment="0" applyProtection="0"/>
    <xf numFmtId="0" fontId="34" fillId="26" borderId="0" applyNumberFormat="0" applyBorder="0" applyAlignment="0" applyProtection="0"/>
    <xf numFmtId="0" fontId="34" fillId="31" borderId="0" applyNumberFormat="0" applyBorder="0" applyAlignment="0" applyProtection="0"/>
    <xf numFmtId="0" fontId="34" fillId="39" borderId="0" applyNumberFormat="0" applyBorder="0" applyAlignment="0" applyProtection="0"/>
    <xf numFmtId="0" fontId="34" fillId="46" borderId="0" applyNumberFormat="0" applyBorder="0" applyAlignment="0" applyProtection="0"/>
    <xf numFmtId="0" fontId="27" fillId="47" borderId="4"/>
    <xf numFmtId="0" fontId="27" fillId="16" borderId="4" applyNumberFormat="0" applyAlignment="0" applyProtection="0"/>
    <xf numFmtId="0" fontId="27" fillId="16" borderId="4" applyNumberFormat="0" applyAlignment="0" applyProtection="0"/>
    <xf numFmtId="0" fontId="27" fillId="16" borderId="4" applyNumberFormat="0" applyAlignment="0" applyProtection="0"/>
    <xf numFmtId="0" fontId="27" fillId="21" borderId="4" applyNumberFormat="0" applyAlignment="0" applyProtection="0"/>
    <xf numFmtId="0" fontId="27" fillId="21" borderId="4" applyNumberFormat="0" applyAlignment="0" applyProtection="0"/>
    <xf numFmtId="0" fontId="27" fillId="21" borderId="4" applyNumberFormat="0" applyAlignment="0" applyProtection="0"/>
    <xf numFmtId="0" fontId="27" fillId="16" borderId="4" applyNumberFormat="0" applyAlignment="0" applyProtection="0"/>
    <xf numFmtId="0" fontId="27" fillId="21" borderId="4" applyNumberFormat="0" applyAlignment="0" applyProtection="0"/>
    <xf numFmtId="0" fontId="27" fillId="7" borderId="4" applyNumberFormat="0" applyAlignment="0" applyProtection="0"/>
    <xf numFmtId="0" fontId="27" fillId="7" borderId="4" applyNumberFormat="0" applyAlignment="0" applyProtection="0"/>
    <xf numFmtId="0" fontId="27" fillId="7" borderId="4" applyNumberFormat="0" applyAlignment="0" applyProtection="0"/>
    <xf numFmtId="0" fontId="12" fillId="1" borderId="8" applyFont="0" applyFill="0" applyBorder="0" applyAlignment="0">
      <alignment horizontal="center" vertical="center"/>
    </xf>
    <xf numFmtId="0" fontId="38" fillId="0" borderId="0"/>
    <xf numFmtId="0" fontId="65" fillId="0" borderId="0"/>
    <xf numFmtId="0" fontId="65" fillId="0" borderId="0"/>
    <xf numFmtId="183" fontId="3" fillId="0" borderId="0" applyFont="0" applyFill="0" applyBorder="0" applyAlignment="0" applyProtection="0"/>
    <xf numFmtId="174" fontId="17" fillId="0" borderId="0"/>
    <xf numFmtId="174" fontId="3" fillId="0" borderId="0"/>
    <xf numFmtId="174" fontId="17" fillId="0" borderId="0"/>
    <xf numFmtId="174" fontId="3" fillId="0" borderId="0"/>
    <xf numFmtId="174" fontId="3" fillId="0" borderId="0"/>
    <xf numFmtId="174" fontId="3" fillId="0" borderId="0"/>
    <xf numFmtId="0" fontId="17" fillId="0" borderId="0"/>
    <xf numFmtId="0" fontId="3" fillId="0" borderId="0"/>
    <xf numFmtId="0" fontId="17" fillId="0" borderId="0"/>
    <xf numFmtId="0" fontId="3" fillId="0" borderId="0"/>
    <xf numFmtId="0" fontId="3" fillId="0" borderId="0"/>
    <xf numFmtId="0" fontId="3" fillId="0" borderId="0"/>
    <xf numFmtId="0" fontId="17" fillId="0" borderId="0"/>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179" fontId="48" fillId="0" borderId="0">
      <protection locked="0"/>
    </xf>
    <xf numFmtId="0" fontId="55" fillId="0" borderId="0" applyNumberFormat="0" applyFill="0" applyBorder="0" applyAlignment="0" applyProtection="0">
      <alignment vertical="top"/>
      <protection locked="0"/>
    </xf>
    <xf numFmtId="38" fontId="2" fillId="48" borderId="0" applyNumberFormat="0" applyBorder="0" applyAlignment="0" applyProtection="0"/>
    <xf numFmtId="0" fontId="56" fillId="0" borderId="0">
      <alignment horizontal="left"/>
    </xf>
    <xf numFmtId="179" fontId="57" fillId="0" borderId="0">
      <protection locked="0"/>
    </xf>
    <xf numFmtId="179" fontId="57" fillId="0" borderId="0">
      <protection locked="0"/>
    </xf>
    <xf numFmtId="0" fontId="77" fillId="0" borderId="0" applyNumberFormat="0" applyFill="0" applyBorder="0" applyAlignment="0" applyProtection="0">
      <alignment vertical="top"/>
      <protection locked="0"/>
    </xf>
    <xf numFmtId="0" fontId="25" fillId="3" borderId="0" applyNumberFormat="0" applyBorder="0" applyAlignment="0" applyProtection="0"/>
    <xf numFmtId="0" fontId="25" fillId="3" borderId="0" applyNumberFormat="0" applyBorder="0" applyAlignment="0" applyProtection="0"/>
    <xf numFmtId="0" fontId="25" fillId="5" borderId="0" applyNumberFormat="0" applyBorder="0" applyAlignment="0" applyProtection="0"/>
    <xf numFmtId="0" fontId="25" fillId="11" borderId="0" applyNumberFormat="0" applyBorder="0" applyAlignment="0" applyProtection="0"/>
    <xf numFmtId="10" fontId="2" fillId="48" borderId="9" applyNumberFormat="0" applyBorder="0" applyAlignment="0" applyProtection="0"/>
    <xf numFmtId="184" fontId="3" fillId="0" borderId="0" applyFont="0" applyFill="0" applyBorder="0" applyAlignment="0" applyProtection="0"/>
    <xf numFmtId="185" fontId="3" fillId="0" borderId="0" applyFont="0" applyFill="0" applyBorder="0" applyAlignment="0" applyProtection="0"/>
    <xf numFmtId="0" fontId="58" fillId="0" borderId="10"/>
    <xf numFmtId="44" fontId="17" fillId="0" borderId="0" applyFont="0" applyFill="0" applyBorder="0" applyAlignment="0" applyProtection="0"/>
    <xf numFmtId="44" fontId="17" fillId="0" borderId="0" applyFont="0" applyFill="0" applyBorder="0" applyAlignment="0" applyProtection="0"/>
    <xf numFmtId="172" fontId="3" fillId="0" borderId="0"/>
    <xf numFmtId="172" fontId="3" fillId="0" borderId="0"/>
    <xf numFmtId="44" fontId="3" fillId="0" borderId="0" applyFill="0" applyBorder="0" applyAlignment="0" applyProtection="0"/>
    <xf numFmtId="44" fontId="17" fillId="0" borderId="0" applyFont="0" applyFill="0" applyBorder="0" applyAlignment="0" applyProtection="0"/>
    <xf numFmtId="172" fontId="3" fillId="0" borderId="0"/>
    <xf numFmtId="44" fontId="3" fillId="0" borderId="0" applyFill="0" applyBorder="0" applyAlignment="0" applyProtection="0"/>
    <xf numFmtId="40" fontId="17" fillId="0" borderId="0"/>
    <xf numFmtId="186" fontId="3" fillId="0" borderId="0" applyFont="0" applyFill="0" applyBorder="0" applyAlignment="0" applyProtection="0"/>
    <xf numFmtId="186" fontId="3" fillId="0" borderId="0" applyFont="0" applyFill="0" applyBorder="0" applyAlignment="0" applyProtection="0"/>
    <xf numFmtId="44" fontId="3" fillId="0" borderId="0" applyFill="0" applyBorder="0" applyAlignment="0" applyProtection="0"/>
    <xf numFmtId="172" fontId="3" fillId="0" borderId="0"/>
    <xf numFmtId="44" fontId="3" fillId="0" borderId="0" applyFill="0" applyBorder="0" applyAlignment="0" applyProtection="0"/>
    <xf numFmtId="172" fontId="17" fillId="0" borderId="0"/>
    <xf numFmtId="172" fontId="3" fillId="0" borderId="0"/>
    <xf numFmtId="44" fontId="3" fillId="0" borderId="0" applyFill="0" applyBorder="0" applyAlignment="0" applyProtection="0"/>
    <xf numFmtId="44" fontId="3" fillId="0" borderId="0" applyFill="0" applyBorder="0" applyAlignment="0" applyProtection="0"/>
    <xf numFmtId="172" fontId="17" fillId="0" borderId="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172" fontId="17" fillId="0" borderId="0"/>
    <xf numFmtId="172" fontId="17" fillId="0" borderId="0"/>
    <xf numFmtId="44" fontId="39" fillId="0" borderId="0" applyFont="0" applyFill="0" applyBorder="0" applyAlignment="0" applyProtection="0"/>
    <xf numFmtId="44" fontId="67" fillId="0" borderId="0" applyFont="0" applyFill="0" applyBorder="0" applyAlignment="0" applyProtection="0"/>
    <xf numFmtId="44" fontId="39" fillId="0" borderId="0" applyFont="0" applyFill="0" applyBorder="0" applyAlignment="0" applyProtection="0"/>
    <xf numFmtId="44" fontId="67" fillId="0" borderId="0" applyFont="0" applyFill="0" applyBorder="0" applyAlignment="0" applyProtection="0"/>
    <xf numFmtId="44" fontId="39"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72" fontId="17" fillId="0" borderId="0"/>
    <xf numFmtId="44" fontId="66"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17"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17"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17" fillId="0" borderId="0" applyFont="0" applyFill="0" applyBorder="0" applyAlignment="0" applyProtection="0"/>
    <xf numFmtId="172" fontId="17" fillId="0" borderId="0"/>
    <xf numFmtId="44" fontId="39" fillId="0" borderId="0" applyFont="0" applyFill="0" applyBorder="0" applyAlignment="0" applyProtection="0"/>
    <xf numFmtId="44" fontId="67" fillId="0" borderId="0" applyFont="0" applyFill="0" applyBorder="0" applyAlignment="0" applyProtection="0"/>
    <xf numFmtId="44" fontId="39" fillId="0" borderId="0" applyFont="0" applyFill="0" applyBorder="0" applyAlignment="0" applyProtection="0"/>
    <xf numFmtId="44" fontId="67" fillId="0" borderId="0" applyFont="0" applyFill="0" applyBorder="0" applyAlignment="0" applyProtection="0"/>
    <xf numFmtId="44" fontId="39"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87" fontId="3" fillId="0" borderId="0" applyFont="0" applyFill="0" applyBorder="0" applyAlignment="0" applyProtection="0"/>
    <xf numFmtId="188" fontId="3" fillId="0" borderId="0" applyFont="0" applyFill="0" applyBorder="0" applyAlignment="0" applyProtection="0"/>
    <xf numFmtId="0" fontId="53" fillId="0" borderId="0">
      <protection locked="0"/>
    </xf>
    <xf numFmtId="0" fontId="26" fillId="21" borderId="0" applyNumberFormat="0" applyBorder="0" applyAlignment="0" applyProtection="0"/>
    <xf numFmtId="0" fontId="59" fillId="49"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37" fontId="60" fillId="0" borderId="0"/>
    <xf numFmtId="189" fontId="3" fillId="0" borderId="0"/>
    <xf numFmtId="0" fontId="39" fillId="0" borderId="0"/>
    <xf numFmtId="0" fontId="39" fillId="0" borderId="0"/>
    <xf numFmtId="0" fontId="39" fillId="0" borderId="0"/>
    <xf numFmtId="0" fontId="78" fillId="0" borderId="0"/>
    <xf numFmtId="0" fontId="17" fillId="0" borderId="0"/>
    <xf numFmtId="0" fontId="78" fillId="0" borderId="0"/>
    <xf numFmtId="0" fontId="17" fillId="0" borderId="0"/>
    <xf numFmtId="0" fontId="40" fillId="0" borderId="0"/>
    <xf numFmtId="0" fontId="3" fillId="0" borderId="0"/>
    <xf numFmtId="0" fontId="3" fillId="0" borderId="0"/>
    <xf numFmtId="0" fontId="3" fillId="0" borderId="0"/>
    <xf numFmtId="0" fontId="3" fillId="0" borderId="0"/>
    <xf numFmtId="0" fontId="40" fillId="0" borderId="0"/>
    <xf numFmtId="0" fontId="61" fillId="0" borderId="0" applyNumberFormat="0" applyFill="0" applyBorder="0" applyAlignment="0" applyProtection="0"/>
    <xf numFmtId="0" fontId="17" fillId="0" borderId="0"/>
    <xf numFmtId="0" fontId="76" fillId="0" borderId="0"/>
    <xf numFmtId="0" fontId="76" fillId="0" borderId="0"/>
    <xf numFmtId="0" fontId="76" fillId="0" borderId="0"/>
    <xf numFmtId="0" fontId="17" fillId="0" borderId="0"/>
    <xf numFmtId="0" fontId="76" fillId="0" borderId="0"/>
    <xf numFmtId="0" fontId="76" fillId="0" borderId="0"/>
    <xf numFmtId="0" fontId="17" fillId="0" borderId="0"/>
    <xf numFmtId="0" fontId="76" fillId="0" borderId="0"/>
    <xf numFmtId="0" fontId="76" fillId="0" borderId="0"/>
    <xf numFmtId="0" fontId="3" fillId="0" borderId="0"/>
    <xf numFmtId="0" fontId="3" fillId="0" borderId="0" applyNumberFormat="0" applyFont="0" applyFill="0" applyBorder="0" applyAlignment="0" applyProtection="0"/>
    <xf numFmtId="0" fontId="3" fillId="0" borderId="0"/>
    <xf numFmtId="0" fontId="17" fillId="0" borderId="0"/>
    <xf numFmtId="0" fontId="17" fillId="0" borderId="0"/>
    <xf numFmtId="0" fontId="17" fillId="0" borderId="0"/>
    <xf numFmtId="0" fontId="17" fillId="0" borderId="0"/>
    <xf numFmtId="0" fontId="17" fillId="0" borderId="0"/>
    <xf numFmtId="0" fontId="19" fillId="0" borderId="0"/>
    <xf numFmtId="0" fontId="17" fillId="0" borderId="0"/>
    <xf numFmtId="0" fontId="3" fillId="0" borderId="0"/>
    <xf numFmtId="0" fontId="17"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9" fillId="0" borderId="0" applyNumberFormat="0" applyFont="0" applyFill="0" applyBorder="0" applyAlignment="0" applyProtection="0"/>
    <xf numFmtId="0" fontId="3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78" fillId="0" borderId="0"/>
    <xf numFmtId="0" fontId="3" fillId="0" borderId="0"/>
    <xf numFmtId="0" fontId="39" fillId="0" borderId="0"/>
    <xf numFmtId="0" fontId="39" fillId="0" borderId="0"/>
    <xf numFmtId="0" fontId="78" fillId="0" borderId="0"/>
    <xf numFmtId="0" fontId="3" fillId="0" borderId="0"/>
    <xf numFmtId="0" fontId="78" fillId="0" borderId="0"/>
    <xf numFmtId="0" fontId="3" fillId="0" borderId="0"/>
    <xf numFmtId="0" fontId="3" fillId="0" borderId="0"/>
    <xf numFmtId="0" fontId="3" fillId="0" borderId="0"/>
    <xf numFmtId="0" fontId="3" fillId="0" borderId="0"/>
    <xf numFmtId="0" fontId="3" fillId="0" borderId="0"/>
    <xf numFmtId="0" fontId="39" fillId="0" borderId="0"/>
    <xf numFmtId="0" fontId="78" fillId="0" borderId="0"/>
    <xf numFmtId="0" fontId="3" fillId="0" borderId="0"/>
    <xf numFmtId="0" fontId="3" fillId="0" borderId="0"/>
    <xf numFmtId="0" fontId="3" fillId="0" borderId="0"/>
    <xf numFmtId="0" fontId="3" fillId="0" borderId="0"/>
    <xf numFmtId="0" fontId="17" fillId="0" borderId="0"/>
    <xf numFmtId="0" fontId="17" fillId="0" borderId="0"/>
    <xf numFmtId="0" fontId="3" fillId="0" borderId="0"/>
    <xf numFmtId="0" fontId="17"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17" fillId="0" borderId="0"/>
    <xf numFmtId="0" fontId="61" fillId="0" borderId="0"/>
    <xf numFmtId="0" fontId="61" fillId="0" borderId="0"/>
    <xf numFmtId="0" fontId="17" fillId="0" borderId="0"/>
    <xf numFmtId="0" fontId="17" fillId="50" borderId="11"/>
    <xf numFmtId="0" fontId="17" fillId="51" borderId="11" applyNumberFormat="0" applyAlignment="0" applyProtection="0"/>
    <xf numFmtId="0" fontId="17" fillId="51" borderId="11" applyNumberFormat="0" applyAlignment="0" applyProtection="0"/>
    <xf numFmtId="0" fontId="17" fillId="51" borderId="11" applyNumberFormat="0" applyAlignment="0" applyProtection="0"/>
    <xf numFmtId="0" fontId="3" fillId="12" borderId="11" applyNumberFormat="0" applyFont="0" applyAlignment="0" applyProtection="0"/>
    <xf numFmtId="0" fontId="3" fillId="12" borderId="11" applyNumberFormat="0" applyFont="0" applyAlignment="0" applyProtection="0"/>
    <xf numFmtId="0" fontId="3" fillId="12" borderId="11" applyNumberFormat="0" applyFont="0" applyAlignment="0" applyProtection="0"/>
    <xf numFmtId="0" fontId="17" fillId="51" borderId="11" applyNumberFormat="0" applyAlignment="0" applyProtection="0"/>
    <xf numFmtId="0" fontId="3" fillId="12" borderId="11" applyNumberFormat="0" applyFont="0" applyAlignment="0" applyProtection="0"/>
    <xf numFmtId="0" fontId="17" fillId="12" borderId="11" applyNumberFormat="0" applyFont="0" applyAlignment="0" applyProtection="0"/>
    <xf numFmtId="0" fontId="17" fillId="12" borderId="11" applyNumberFormat="0" applyFont="0" applyAlignment="0" applyProtection="0"/>
    <xf numFmtId="0" fontId="17" fillId="12" borderId="11" applyNumberFormat="0" applyFont="0" applyAlignment="0" applyProtection="0"/>
    <xf numFmtId="0" fontId="17" fillId="12" borderId="11" applyNumberFormat="0" applyFont="0" applyAlignment="0" applyProtection="0"/>
    <xf numFmtId="0" fontId="17" fillId="12" borderId="11" applyNumberFormat="0" applyFont="0" applyAlignment="0" applyProtection="0"/>
    <xf numFmtId="0" fontId="17" fillId="12" borderId="11" applyNumberFormat="0" applyFont="0" applyAlignment="0" applyProtection="0"/>
    <xf numFmtId="0" fontId="17" fillId="12" borderId="11" applyNumberFormat="0" applyFont="0" applyAlignment="0" applyProtection="0"/>
    <xf numFmtId="179" fontId="48" fillId="0" borderId="0">
      <protection locked="0"/>
    </xf>
    <xf numFmtId="10" fontId="3" fillId="0" borderId="0" applyFont="0" applyFill="0" applyBorder="0" applyAlignment="0" applyProtection="0"/>
    <xf numFmtId="9" fontId="17" fillId="0" borderId="0"/>
    <xf numFmtId="9" fontId="3"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xf numFmtId="9" fontId="3" fillId="0" borderId="0" applyFill="0" applyBorder="0" applyAlignment="0" applyProtection="0"/>
    <xf numFmtId="9" fontId="3" fillId="0" borderId="0" applyFill="0" applyBorder="0" applyAlignment="0" applyProtection="0"/>
    <xf numFmtId="9" fontId="3" fillId="0" borderId="0"/>
    <xf numFmtId="9" fontId="3" fillId="0" borderId="0" applyFill="0" applyBorder="0" applyAlignment="0" applyProtection="0"/>
    <xf numFmtId="9" fontId="3" fillId="0" borderId="0" applyFill="0" applyBorder="0" applyAlignment="0" applyProtection="0"/>
    <xf numFmtId="0" fontId="17" fillId="0" borderId="0"/>
    <xf numFmtId="0" fontId="17" fillId="0" borderId="0" applyNumberFormat="0" applyFill="0" applyBorder="0" applyAlignment="0" applyProtection="0"/>
    <xf numFmtId="0" fontId="17" fillId="0" borderId="0" applyNumberFormat="0" applyFill="0" applyBorder="0" applyAlignment="0" applyProtection="0"/>
    <xf numFmtId="0" fontId="62" fillId="0" borderId="12" applyNumberFormat="0" applyFont="0" applyBorder="0" applyAlignment="0"/>
    <xf numFmtId="9" fontId="3" fillId="0" borderId="0"/>
    <xf numFmtId="9" fontId="3" fillId="0" borderId="0" applyFill="0" applyBorder="0" applyAlignment="0" applyProtection="0"/>
    <xf numFmtId="9" fontId="17" fillId="0" borderId="0"/>
    <xf numFmtId="9" fontId="3" fillId="0" borderId="0" applyFont="0" applyFill="0" applyBorder="0" applyAlignment="0" applyProtection="0"/>
    <xf numFmtId="9" fontId="3" fillId="0" borderId="0" applyFont="0" applyFill="0" applyBorder="0" applyAlignment="0" applyProtection="0"/>
    <xf numFmtId="9" fontId="17" fillId="0" borderId="0"/>
    <xf numFmtId="9" fontId="3" fillId="0" borderId="0" applyFont="0" applyFill="0" applyBorder="0" applyAlignment="0" applyProtection="0"/>
    <xf numFmtId="9" fontId="3" fillId="0" borderId="0" applyFont="0" applyFill="0" applyBorder="0" applyAlignment="0" applyProtection="0"/>
    <xf numFmtId="9" fontId="17" fillId="0" borderId="0"/>
    <xf numFmtId="9" fontId="3" fillId="0" borderId="0" applyFont="0" applyFill="0" applyBorder="0" applyAlignment="0" applyProtection="0"/>
    <xf numFmtId="9" fontId="3" fillId="0" borderId="0" applyFont="0" applyFill="0" applyBorder="0" applyAlignment="0" applyProtection="0"/>
    <xf numFmtId="9" fontId="3" fillId="0" borderId="0"/>
    <xf numFmtId="9" fontId="3" fillId="0" borderId="0" applyFill="0" applyBorder="0" applyAlignment="0" applyProtection="0"/>
    <xf numFmtId="9" fontId="3"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ill="0" applyBorder="0" applyAlignment="0" applyProtection="0"/>
    <xf numFmtId="9" fontId="17" fillId="0" borderId="0"/>
    <xf numFmtId="9" fontId="3" fillId="0" borderId="0" applyFont="0" applyFill="0" applyBorder="0" applyAlignment="0" applyProtection="0"/>
    <xf numFmtId="9" fontId="17" fillId="0" borderId="0" applyFont="0" applyFill="0" applyBorder="0" applyAlignment="0" applyProtection="0"/>
    <xf numFmtId="9" fontId="17" fillId="0" borderId="0"/>
    <xf numFmtId="9" fontId="3" fillId="0" borderId="0" applyFont="0" applyFill="0" applyBorder="0" applyAlignment="0" applyProtection="0"/>
    <xf numFmtId="9" fontId="17"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7" fillId="0" borderId="0"/>
    <xf numFmtId="9" fontId="3" fillId="0" borderId="0" applyFont="0" applyFill="0" applyBorder="0" applyAlignment="0" applyProtection="0"/>
    <xf numFmtId="9" fontId="3" fillId="0" borderId="0" applyFill="0" applyBorder="0" applyAlignment="0" applyProtection="0"/>
    <xf numFmtId="9" fontId="19" fillId="0" borderId="0" applyFill="0" applyBorder="0" applyAlignment="0" applyProtection="0"/>
    <xf numFmtId="0" fontId="53" fillId="0" borderId="0">
      <protection locked="0"/>
    </xf>
    <xf numFmtId="38" fontId="63" fillId="0" borderId="0"/>
    <xf numFmtId="0" fontId="28" fillId="34" borderId="13"/>
    <xf numFmtId="0" fontId="28" fillId="34" borderId="13" applyNumberFormat="0" applyAlignment="0" applyProtection="0"/>
    <xf numFmtId="0" fontId="28" fillId="34" borderId="13" applyNumberFormat="0" applyAlignment="0" applyProtection="0"/>
    <xf numFmtId="0" fontId="28" fillId="34" borderId="13" applyNumberFormat="0" applyAlignment="0" applyProtection="0"/>
    <xf numFmtId="0" fontId="28" fillId="33" borderId="13" applyNumberFormat="0" applyAlignment="0" applyProtection="0"/>
    <xf numFmtId="0" fontId="28" fillId="33" borderId="13" applyNumberFormat="0" applyAlignment="0" applyProtection="0"/>
    <xf numFmtId="0" fontId="28" fillId="33" borderId="13" applyNumberFormat="0" applyAlignment="0" applyProtection="0"/>
    <xf numFmtId="0" fontId="28" fillId="34" borderId="13" applyNumberFormat="0" applyAlignment="0" applyProtection="0"/>
    <xf numFmtId="0" fontId="28" fillId="33" borderId="13" applyNumberFormat="0" applyAlignment="0" applyProtection="0"/>
    <xf numFmtId="0" fontId="28" fillId="35" borderId="13" applyNumberFormat="0" applyAlignment="0" applyProtection="0"/>
    <xf numFmtId="0" fontId="28" fillId="35" borderId="13" applyNumberFormat="0" applyAlignment="0" applyProtection="0"/>
    <xf numFmtId="0" fontId="28" fillId="35" borderId="13" applyNumberFormat="0" applyAlignment="0" applyProtection="0"/>
    <xf numFmtId="179" fontId="64" fillId="0" borderId="0">
      <protection locked="0"/>
    </xf>
    <xf numFmtId="43" fontId="1" fillId="0" borderId="0" applyFill="0" applyBorder="0" applyAlignment="0" applyProtection="0"/>
    <xf numFmtId="173" fontId="3" fillId="0" borderId="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4" fontId="17" fillId="0" borderId="0"/>
    <xf numFmtId="165" fontId="3" fillId="0" borderId="0" applyFont="0" applyFill="0" applyBorder="0" applyAlignment="0" applyProtection="0"/>
    <xf numFmtId="165" fontId="3" fillId="0" borderId="0" applyFont="0" applyFill="0" applyBorder="0" applyAlignment="0" applyProtection="0"/>
    <xf numFmtId="174" fontId="17" fillId="0" borderId="0"/>
    <xf numFmtId="165" fontId="3" fillId="0" borderId="0" applyFont="0" applyFill="0" applyBorder="0" applyAlignment="0" applyProtection="0"/>
    <xf numFmtId="165" fontId="3" fillId="0" borderId="0" applyFont="0" applyFill="0" applyBorder="0" applyAlignment="0" applyProtection="0"/>
    <xf numFmtId="174" fontId="17" fillId="0" borderId="0"/>
    <xf numFmtId="165" fontId="3" fillId="0" borderId="0" applyFont="0" applyFill="0" applyBorder="0" applyAlignment="0" applyProtection="0"/>
    <xf numFmtId="165" fontId="3" fillId="0" borderId="0" applyFont="0" applyFill="0" applyBorder="0" applyAlignment="0" applyProtection="0"/>
    <xf numFmtId="173" fontId="3" fillId="0" borderId="0"/>
    <xf numFmtId="43" fontId="3" fillId="0" borderId="0" applyFill="0" applyBorder="0" applyAlignment="0" applyProtection="0"/>
    <xf numFmtId="43" fontId="3" fillId="0" borderId="0" applyFill="0" applyBorder="0" applyAlignment="0" applyProtection="0"/>
    <xf numFmtId="175" fontId="3" fillId="0" borderId="0" applyFill="0" applyBorder="0" applyAlignment="0" applyProtection="0"/>
    <xf numFmtId="175" fontId="3" fillId="0" borderId="0" applyFill="0" applyBorder="0" applyAlignment="0" applyProtection="0"/>
    <xf numFmtId="43" fontId="3" fillId="0" borderId="0" applyFill="0" applyBorder="0" applyAlignment="0" applyProtection="0"/>
    <xf numFmtId="43" fontId="3" fillId="0" borderId="0" applyFill="0" applyBorder="0" applyAlignment="0" applyProtection="0"/>
    <xf numFmtId="43" fontId="3" fillId="0" borderId="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ill="0" applyBorder="0" applyAlignment="0" applyProtection="0"/>
    <xf numFmtId="166" fontId="3" fillId="0" borderId="0"/>
    <xf numFmtId="166" fontId="3" fillId="0" borderId="0"/>
    <xf numFmtId="166" fontId="3" fillId="0" borderId="0" applyFill="0" applyBorder="0" applyAlignment="0" applyProtection="0"/>
    <xf numFmtId="43" fontId="17" fillId="0" borderId="0" applyFont="0" applyFill="0" applyBorder="0" applyAlignment="0" applyProtection="0"/>
    <xf numFmtId="166" fontId="3" fillId="0" borderId="0"/>
    <xf numFmtId="166" fontId="3" fillId="0" borderId="0" applyFill="0" applyBorder="0" applyAlignment="0" applyProtection="0"/>
    <xf numFmtId="174" fontId="17"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xf numFmtId="166" fontId="3" fillId="0" borderId="0"/>
    <xf numFmtId="166" fontId="3" fillId="0" borderId="0" applyFill="0" applyBorder="0" applyAlignment="0" applyProtection="0"/>
    <xf numFmtId="166" fontId="3" fillId="0" borderId="0" applyFill="0" applyBorder="0" applyAlignment="0" applyProtection="0"/>
    <xf numFmtId="174" fontId="17"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ill="0" applyBorder="0" applyAlignment="0" applyProtection="0"/>
    <xf numFmtId="166" fontId="3" fillId="0" borderId="0" applyFill="0" applyBorder="0" applyAlignment="0" applyProtection="0"/>
    <xf numFmtId="174" fontId="17" fillId="0" borderId="0"/>
    <xf numFmtId="165" fontId="3" fillId="0" borderId="0" applyFont="0" applyFill="0" applyBorder="0" applyAlignment="0" applyProtection="0"/>
    <xf numFmtId="165" fontId="3" fillId="0" borderId="0" applyFont="0" applyFill="0" applyBorder="0" applyAlignment="0" applyProtection="0"/>
    <xf numFmtId="174" fontId="17" fillId="0" borderId="0"/>
    <xf numFmtId="165" fontId="3" fillId="0" borderId="0" applyFont="0" applyFill="0" applyBorder="0" applyAlignment="0" applyProtection="0"/>
    <xf numFmtId="165" fontId="3" fillId="0" borderId="0" applyFont="0" applyFill="0" applyBorder="0" applyAlignment="0" applyProtection="0"/>
    <xf numFmtId="43" fontId="3" fillId="0" borderId="0" applyFill="0" applyBorder="0" applyAlignment="0" applyProtection="0"/>
    <xf numFmtId="43" fontId="3" fillId="0" borderId="0" applyFill="0" applyBorder="0" applyAlignment="0" applyProtection="0"/>
    <xf numFmtId="43" fontId="3" fillId="0" borderId="0" applyFill="0" applyBorder="0" applyAlignment="0" applyProtection="0"/>
    <xf numFmtId="43" fontId="3" fillId="0" borderId="0" applyFill="0" applyBorder="0" applyAlignment="0" applyProtection="0"/>
    <xf numFmtId="43" fontId="3"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ill="0" applyBorder="0" applyAlignment="0" applyProtection="0"/>
    <xf numFmtId="175" fontId="3" fillId="0" borderId="0" applyFill="0" applyBorder="0" applyAlignment="0" applyProtection="0"/>
    <xf numFmtId="43" fontId="19" fillId="0" borderId="0" applyFill="0" applyBorder="0" applyAlignment="0" applyProtection="0"/>
    <xf numFmtId="0" fontId="58" fillId="0" borderId="0"/>
    <xf numFmtId="0" fontId="30" fillId="0" borderId="0"/>
    <xf numFmtId="0" fontId="30" fillId="0" borderId="0" applyNumberFormat="0" applyFill="0" applyBorder="0" applyAlignment="0" applyProtection="0"/>
    <xf numFmtId="0" fontId="30" fillId="0" borderId="0" applyNumberFormat="0" applyFill="0" applyBorder="0" applyAlignment="0" applyProtection="0"/>
    <xf numFmtId="0" fontId="32" fillId="0" borderId="0"/>
    <xf numFmtId="0" fontId="32" fillId="0" borderId="0" applyNumberFormat="0" applyFill="0" applyBorder="0" applyAlignment="0" applyProtection="0"/>
    <xf numFmtId="0" fontId="32" fillId="0" borderId="0" applyNumberFormat="0" applyFill="0" applyBorder="0" applyAlignment="0" applyProtection="0"/>
    <xf numFmtId="0" fontId="21" fillId="0" borderId="14" applyNumberFormat="0" applyFill="0" applyAlignment="0" applyProtection="0"/>
    <xf numFmtId="0" fontId="43" fillId="0" borderId="1" applyNumberFormat="0" applyFill="0" applyAlignment="0" applyProtection="0"/>
    <xf numFmtId="0" fontId="22" fillId="0" borderId="15" applyNumberFormat="0" applyFill="0" applyAlignment="0" applyProtection="0"/>
    <xf numFmtId="0" fontId="44" fillId="0" borderId="2" applyNumberFormat="0" applyFill="0" applyAlignment="0" applyProtection="0"/>
    <xf numFmtId="0" fontId="23" fillId="0" borderId="16" applyNumberFormat="0" applyFill="0" applyAlignment="0" applyProtection="0"/>
    <xf numFmtId="0" fontId="45" fillId="0" borderId="3" applyNumberFormat="0" applyFill="0" applyAlignment="0" applyProtection="0"/>
    <xf numFmtId="0" fontId="23" fillId="0" borderId="0" applyNumberFormat="0" applyFill="0" applyBorder="0" applyAlignment="0" applyProtection="0"/>
    <xf numFmtId="0" fontId="45" fillId="0" borderId="0" applyNumberFormat="0" applyFill="0" applyBorder="0" applyAlignment="0" applyProtection="0"/>
    <xf numFmtId="0" fontId="41" fillId="0" borderId="0"/>
    <xf numFmtId="0" fontId="4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1" fillId="0" borderId="0" applyNumberFormat="0" applyFill="0" applyBorder="0" applyAlignment="0" applyProtection="0"/>
    <xf numFmtId="0" fontId="33" fillId="0" borderId="18"/>
    <xf numFmtId="0" fontId="33" fillId="0" borderId="18" applyNumberFormat="0" applyFill="0" applyAlignment="0" applyProtection="0"/>
    <xf numFmtId="0" fontId="33" fillId="0" borderId="18" applyNumberFormat="0" applyFill="0" applyAlignment="0" applyProtection="0"/>
    <xf numFmtId="0" fontId="33" fillId="0" borderId="18" applyNumberFormat="0" applyFill="0" applyAlignment="0" applyProtection="0"/>
    <xf numFmtId="0" fontId="33" fillId="0" borderId="17" applyNumberFormat="0" applyFill="0" applyAlignment="0" applyProtection="0"/>
    <xf numFmtId="0" fontId="33" fillId="0" borderId="17" applyNumberFormat="0" applyFill="0" applyAlignment="0" applyProtection="0"/>
    <xf numFmtId="0" fontId="33" fillId="0" borderId="17" applyNumberFormat="0" applyFill="0" applyAlignment="0" applyProtection="0"/>
    <xf numFmtId="0" fontId="33" fillId="0" borderId="18" applyNumberFormat="0" applyFill="0" applyAlignment="0" applyProtection="0"/>
    <xf numFmtId="0" fontId="33" fillId="0" borderId="17" applyNumberFormat="0" applyFill="0" applyAlignment="0" applyProtection="0"/>
    <xf numFmtId="0" fontId="33" fillId="0" borderId="18" applyNumberFormat="0" applyFill="0" applyAlignment="0" applyProtection="0"/>
    <xf numFmtId="0" fontId="33" fillId="0" borderId="18" applyNumberFormat="0" applyFill="0" applyAlignment="0" applyProtection="0"/>
    <xf numFmtId="0" fontId="33" fillId="0" borderId="18" applyNumberFormat="0" applyFill="0" applyAlignment="0" applyProtection="0"/>
    <xf numFmtId="0" fontId="31" fillId="36" borderId="5" applyNumberFormat="0" applyAlignment="0" applyProtection="0"/>
    <xf numFmtId="0" fontId="31" fillId="36" borderId="5" applyNumberFormat="0" applyAlignment="0" applyProtection="0"/>
    <xf numFmtId="43" fontId="17" fillId="0" borderId="0" applyFont="0" applyFill="0" applyBorder="0" applyAlignment="0" applyProtection="0"/>
    <xf numFmtId="173" fontId="17" fillId="0" borderId="0"/>
    <xf numFmtId="173" fontId="17" fillId="0" borderId="0"/>
    <xf numFmtId="174" fontId="17" fillId="0" borderId="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5" fontId="3" fillId="0" borderId="0" applyFill="0" applyBorder="0" applyAlignment="0" applyProtection="0"/>
    <xf numFmtId="175" fontId="3" fillId="0" borderId="0" applyFill="0" applyBorder="0" applyAlignment="0" applyProtection="0"/>
    <xf numFmtId="173" fontId="17" fillId="0" borderId="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3" fontId="17" fillId="0" borderId="0"/>
    <xf numFmtId="173" fontId="17" fillId="0" borderId="0"/>
    <xf numFmtId="173" fontId="17" fillId="0" borderId="0"/>
    <xf numFmtId="173" fontId="17" fillId="0" borderId="0"/>
    <xf numFmtId="43" fontId="39" fillId="0" borderId="0" applyFont="0" applyFill="0" applyBorder="0" applyAlignment="0" applyProtection="0"/>
    <xf numFmtId="173" fontId="3" fillId="0" borderId="0"/>
    <xf numFmtId="43" fontId="3" fillId="0" borderId="0" applyFill="0" applyBorder="0" applyAlignment="0" applyProtection="0"/>
    <xf numFmtId="43" fontId="3" fillId="0" borderId="0" applyFill="0" applyBorder="0" applyAlignment="0" applyProtection="0"/>
    <xf numFmtId="173" fontId="17" fillId="0" borderId="0"/>
    <xf numFmtId="43" fontId="39" fillId="0" borderId="0" applyFont="0" applyFill="0" applyBorder="0" applyAlignment="0" applyProtection="0"/>
    <xf numFmtId="43" fontId="67"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67" fillId="0" borderId="0" applyFont="0" applyFill="0" applyBorder="0" applyAlignment="0" applyProtection="0"/>
    <xf numFmtId="43" fontId="39" fillId="0" borderId="0" applyFont="0" applyFill="0" applyBorder="0" applyAlignment="0" applyProtection="0"/>
    <xf numFmtId="175" fontId="3" fillId="0" borderId="0"/>
    <xf numFmtId="175" fontId="3" fillId="0" borderId="0" applyFill="0" applyBorder="0" applyAlignment="0" applyProtection="0"/>
    <xf numFmtId="43" fontId="17" fillId="0" borderId="0" applyFont="0" applyFill="0" applyBorder="0" applyAlignment="0" applyProtection="0"/>
    <xf numFmtId="173" fontId="17" fillId="0" borderId="0"/>
    <xf numFmtId="43" fontId="17"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7"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4" fontId="17" fillId="0" borderId="0" applyFont="0" applyFill="0" applyBorder="0" applyAlignment="0" applyProtection="0"/>
    <xf numFmtId="9" fontId="3" fillId="0" borderId="0" applyFill="0" applyBorder="0" applyAlignment="0" applyProtection="0"/>
    <xf numFmtId="43" fontId="3" fillId="0" borderId="0" applyFill="0" applyBorder="0" applyAlignment="0" applyProtection="0"/>
  </cellStyleXfs>
  <cellXfs count="371">
    <xf numFmtId="0" fontId="0" fillId="0" borderId="0" xfId="0"/>
    <xf numFmtId="10" fontId="0" fillId="52" borderId="0" xfId="0" applyNumberFormat="1" applyFill="1" applyAlignment="1" applyProtection="1">
      <alignment vertical="center"/>
      <protection locked="0"/>
    </xf>
    <xf numFmtId="0" fontId="0" fillId="52" borderId="0" xfId="0" applyFill="1" applyAlignment="1" applyProtection="1">
      <alignment vertical="center"/>
      <protection locked="0"/>
    </xf>
    <xf numFmtId="0" fontId="0" fillId="52" borderId="0" xfId="0" applyFill="1" applyBorder="1" applyAlignment="1" applyProtection="1">
      <alignment vertical="center"/>
      <protection locked="0"/>
    </xf>
    <xf numFmtId="168" fontId="4" fillId="52" borderId="0" xfId="0" applyNumberFormat="1" applyFont="1" applyFill="1" applyBorder="1" applyAlignment="1" applyProtection="1">
      <alignment horizontal="center" vertical="center"/>
      <protection locked="0"/>
    </xf>
    <xf numFmtId="49" fontId="7" fillId="52" borderId="0" xfId="0" applyNumberFormat="1" applyFont="1" applyFill="1" applyAlignment="1" applyProtection="1">
      <alignment horizontal="left" vertical="center"/>
      <protection locked="0"/>
    </xf>
    <xf numFmtId="0" fontId="8" fillId="52" borderId="0" xfId="0" applyFont="1" applyFill="1" applyAlignment="1" applyProtection="1">
      <alignment vertical="center"/>
      <protection locked="0"/>
    </xf>
    <xf numFmtId="0" fontId="8" fillId="52" borderId="0" xfId="0" applyFont="1" applyFill="1" applyBorder="1" applyAlignment="1" applyProtection="1">
      <alignment vertical="center"/>
      <protection locked="0"/>
    </xf>
    <xf numFmtId="0" fontId="4" fillId="52" borderId="0" xfId="0" applyFont="1" applyFill="1" applyBorder="1" applyAlignment="1" applyProtection="1">
      <alignment vertical="center"/>
      <protection locked="0"/>
    </xf>
    <xf numFmtId="0" fontId="4" fillId="52" borderId="0" xfId="0" applyFont="1" applyFill="1" applyAlignment="1" applyProtection="1">
      <alignment vertical="center"/>
      <protection locked="0"/>
    </xf>
    <xf numFmtId="0" fontId="0" fillId="52" borderId="0" xfId="0" applyFill="1" applyAlignment="1" applyProtection="1">
      <alignment horizontal="center" vertical="center"/>
      <protection locked="0"/>
    </xf>
    <xf numFmtId="0" fontId="8" fillId="52" borderId="0" xfId="0" applyFont="1" applyFill="1" applyAlignment="1" applyProtection="1">
      <alignment horizontal="center" vertical="center"/>
      <protection locked="0"/>
    </xf>
    <xf numFmtId="0" fontId="2" fillId="52" borderId="0" xfId="0" applyFont="1" applyFill="1" applyAlignment="1" applyProtection="1">
      <alignment horizontal="center" vertical="center"/>
      <protection locked="0"/>
    </xf>
    <xf numFmtId="0" fontId="4" fillId="52" borderId="0" xfId="0" applyFont="1" applyFill="1" applyAlignment="1" applyProtection="1">
      <alignment horizontal="center" vertical="center" wrapText="1"/>
      <protection locked="0"/>
    </xf>
    <xf numFmtId="0" fontId="2" fillId="52" borderId="0" xfId="0" applyFont="1" applyFill="1" applyAlignment="1" applyProtection="1">
      <alignment horizontal="justify" vertical="center" wrapText="1"/>
      <protection locked="0"/>
    </xf>
    <xf numFmtId="0" fontId="5" fillId="52" borderId="0" xfId="0" applyFont="1" applyFill="1" applyAlignment="1" applyProtection="1">
      <alignment horizontal="center" vertical="center"/>
      <protection locked="0"/>
    </xf>
    <xf numFmtId="169" fontId="5" fillId="52" borderId="0" xfId="0" applyNumberFormat="1" applyFont="1" applyFill="1" applyAlignment="1" applyProtection="1">
      <alignment horizontal="left" vertical="center"/>
      <protection locked="0"/>
    </xf>
    <xf numFmtId="2" fontId="4" fillId="52" borderId="0" xfId="0" applyNumberFormat="1" applyFont="1" applyFill="1" applyBorder="1" applyAlignment="1" applyProtection="1">
      <alignment horizontal="center" vertical="center"/>
      <protection locked="0"/>
    </xf>
    <xf numFmtId="2" fontId="6" fillId="52" borderId="0" xfId="0" applyNumberFormat="1" applyFont="1" applyFill="1" applyAlignment="1" applyProtection="1">
      <alignment horizontal="right" vertical="center"/>
      <protection locked="0"/>
    </xf>
    <xf numFmtId="2" fontId="5" fillId="52" borderId="0" xfId="0" applyNumberFormat="1" applyFont="1" applyFill="1" applyAlignment="1" applyProtection="1">
      <alignment horizontal="right" vertical="center"/>
      <protection locked="0"/>
    </xf>
    <xf numFmtId="2" fontId="2" fillId="52" borderId="0" xfId="0" applyNumberFormat="1" applyFont="1" applyFill="1" applyAlignment="1" applyProtection="1">
      <alignment horizontal="right" vertical="center"/>
      <protection locked="0"/>
    </xf>
    <xf numFmtId="2" fontId="3" fillId="52" borderId="0" xfId="0" applyNumberFormat="1" applyFont="1" applyFill="1" applyAlignment="1" applyProtection="1">
      <alignment horizontal="right" vertical="center"/>
      <protection locked="0"/>
    </xf>
    <xf numFmtId="2" fontId="0" fillId="52" borderId="0" xfId="0" applyNumberFormat="1" applyFill="1" applyAlignment="1" applyProtection="1">
      <alignment horizontal="center" vertical="center"/>
      <protection locked="0"/>
    </xf>
    <xf numFmtId="2" fontId="2" fillId="52" borderId="0" xfId="0" applyNumberFormat="1" applyFont="1" applyFill="1" applyAlignment="1" applyProtection="1">
      <alignment horizontal="center" vertical="center"/>
      <protection locked="0"/>
    </xf>
    <xf numFmtId="2" fontId="0" fillId="52" borderId="0" xfId="0" applyNumberFormat="1" applyFill="1" applyAlignment="1" applyProtection="1">
      <alignment horizontal="right" vertical="center"/>
      <protection locked="0"/>
    </xf>
    <xf numFmtId="2" fontId="3" fillId="52" borderId="0" xfId="0" applyNumberFormat="1" applyFont="1" applyFill="1" applyAlignment="1" applyProtection="1">
      <alignment vertical="center"/>
      <protection locked="0"/>
    </xf>
    <xf numFmtId="0" fontId="0" fillId="52" borderId="0" xfId="0" applyFill="1" applyAlignment="1" applyProtection="1">
      <alignment vertical="justify" wrapText="1"/>
      <protection locked="0"/>
    </xf>
    <xf numFmtId="168" fontId="4" fillId="52" borderId="0" xfId="0" applyNumberFormat="1" applyFont="1" applyFill="1" applyBorder="1" applyAlignment="1" applyProtection="1">
      <alignment horizontal="center" vertical="center" wrapText="1"/>
      <protection locked="0"/>
    </xf>
    <xf numFmtId="2" fontId="5" fillId="52" borderId="0" xfId="0" applyNumberFormat="1" applyFont="1" applyFill="1" applyBorder="1" applyAlignment="1" applyProtection="1">
      <alignment horizontal="right" vertical="center"/>
      <protection locked="0"/>
    </xf>
    <xf numFmtId="2" fontId="5" fillId="52" borderId="19" xfId="0" applyNumberFormat="1" applyFont="1" applyFill="1" applyBorder="1" applyAlignment="1" applyProtection="1">
      <alignment horizontal="right" vertical="center"/>
      <protection locked="0"/>
    </xf>
    <xf numFmtId="10" fontId="7" fillId="52" borderId="0" xfId="0" applyNumberFormat="1" applyFont="1" applyFill="1" applyBorder="1" applyAlignment="1" applyProtection="1">
      <alignment horizontal="left" vertical="center"/>
      <protection locked="0"/>
    </xf>
    <xf numFmtId="169" fontId="5" fillId="52" borderId="0" xfId="0" applyNumberFormat="1" applyFont="1" applyFill="1" applyBorder="1" applyAlignment="1" applyProtection="1">
      <alignment horizontal="left" vertical="center"/>
      <protection locked="0"/>
    </xf>
    <xf numFmtId="10" fontId="5" fillId="52" borderId="0" xfId="0" applyNumberFormat="1" applyFont="1" applyFill="1" applyBorder="1" applyAlignment="1" applyProtection="1">
      <alignment vertical="center"/>
      <protection locked="0"/>
    </xf>
    <xf numFmtId="10" fontId="5" fillId="52" borderId="0" xfId="0" applyNumberFormat="1" applyFont="1" applyFill="1" applyBorder="1" applyAlignment="1" applyProtection="1">
      <alignment horizontal="right" vertical="center"/>
      <protection locked="0"/>
    </xf>
    <xf numFmtId="2" fontId="5" fillId="52" borderId="20" xfId="0" applyNumberFormat="1" applyFont="1" applyFill="1" applyBorder="1" applyAlignment="1" applyProtection="1">
      <alignment horizontal="right" vertical="center"/>
      <protection locked="0"/>
    </xf>
    <xf numFmtId="0" fontId="9" fillId="52" borderId="0" xfId="0" applyFont="1" applyFill="1" applyBorder="1" applyAlignment="1" applyProtection="1">
      <alignment horizontal="left" vertical="center" wrapText="1"/>
      <protection locked="0"/>
    </xf>
    <xf numFmtId="0" fontId="4" fillId="52" borderId="21" xfId="0" applyFont="1" applyFill="1" applyBorder="1" applyAlignment="1" applyProtection="1">
      <alignment horizontal="center" vertical="center" wrapText="1"/>
      <protection locked="0"/>
    </xf>
    <xf numFmtId="0" fontId="4" fillId="52" borderId="22" xfId="0" applyFont="1" applyFill="1" applyBorder="1" applyAlignment="1" applyProtection="1">
      <alignment horizontal="center" vertical="center" wrapText="1"/>
      <protection locked="0"/>
    </xf>
    <xf numFmtId="2" fontId="4" fillId="52" borderId="22" xfId="0" applyNumberFormat="1" applyFont="1" applyFill="1" applyBorder="1" applyAlignment="1" applyProtection="1">
      <alignment horizontal="center" vertical="center" wrapText="1"/>
      <protection locked="0"/>
    </xf>
    <xf numFmtId="0" fontId="5" fillId="52" borderId="20" xfId="0" applyFont="1" applyFill="1" applyBorder="1" applyAlignment="1" applyProtection="1">
      <alignment horizontal="left" vertical="center" wrapText="1"/>
      <protection locked="0"/>
    </xf>
    <xf numFmtId="170" fontId="10" fillId="52" borderId="19" xfId="0" applyNumberFormat="1" applyFont="1" applyFill="1" applyBorder="1" applyAlignment="1" applyProtection="1">
      <alignment horizontal="left" vertical="center" wrapText="1"/>
      <protection locked="0"/>
    </xf>
    <xf numFmtId="171" fontId="2" fillId="54" borderId="40" xfId="553" applyNumberFormat="1" applyFont="1" applyFill="1" applyBorder="1" applyAlignment="1" applyProtection="1">
      <alignment horizontal="center"/>
      <protection locked="0"/>
    </xf>
    <xf numFmtId="0" fontId="6" fillId="48" borderId="0" xfId="487" applyFont="1" applyFill="1" applyBorder="1" applyProtection="1"/>
    <xf numFmtId="15" fontId="12" fillId="48" borderId="0" xfId="487" applyNumberFormat="1" applyFont="1" applyFill="1" applyBorder="1" applyAlignment="1" applyProtection="1">
      <alignment horizontal="center" vertical="center"/>
    </xf>
    <xf numFmtId="15" fontId="12" fillId="48" borderId="0" xfId="487" applyNumberFormat="1" applyFont="1" applyFill="1" applyBorder="1" applyAlignment="1" applyProtection="1">
      <alignment horizontal="justify" vertical="justify"/>
    </xf>
    <xf numFmtId="0" fontId="17" fillId="48" borderId="0" xfId="487" applyFill="1" applyBorder="1" applyAlignment="1" applyProtection="1">
      <alignment vertical="center" wrapText="1"/>
    </xf>
    <xf numFmtId="178" fontId="3" fillId="54" borderId="43" xfId="674" quotePrefix="1" applyNumberFormat="1" applyFont="1" applyFill="1" applyBorder="1" applyAlignment="1" applyProtection="1">
      <alignment horizontal="right" vertical="center" wrapText="1"/>
      <protection locked="0"/>
    </xf>
    <xf numFmtId="177" fontId="12" fillId="48" borderId="43" xfId="487" applyNumberFormat="1" applyFont="1" applyFill="1" applyBorder="1" applyAlignment="1" applyProtection="1">
      <alignment horizontal="right"/>
    </xf>
    <xf numFmtId="165" fontId="12" fillId="48" borderId="43" xfId="674" applyNumberFormat="1" applyFont="1" applyFill="1" applyBorder="1" applyAlignment="1" applyProtection="1">
      <alignment horizontal="right"/>
      <protection locked="0"/>
    </xf>
    <xf numFmtId="176" fontId="17" fillId="48" borderId="0" xfId="487" applyNumberFormat="1" applyFill="1" applyAlignment="1" applyProtection="1">
      <alignment horizontal="center" vertical="top"/>
    </xf>
    <xf numFmtId="0" fontId="17" fillId="48" borderId="0" xfId="487" applyFill="1" applyAlignment="1" applyProtection="1">
      <alignment horizontal="left" vertical="justify"/>
    </xf>
    <xf numFmtId="10" fontId="17" fillId="48" borderId="0" xfId="487" applyNumberFormat="1" applyFill="1" applyProtection="1"/>
    <xf numFmtId="177" fontId="17" fillId="48" borderId="0" xfId="487" applyNumberFormat="1" applyFill="1" applyProtection="1"/>
    <xf numFmtId="177" fontId="74" fillId="48" borderId="0" xfId="487" applyNumberFormat="1" applyFont="1" applyFill="1" applyAlignment="1" applyProtection="1">
      <alignment horizontal="right" vertical="center"/>
    </xf>
    <xf numFmtId="190" fontId="11" fillId="48" borderId="38" xfId="487" applyNumberFormat="1" applyFont="1" applyFill="1" applyBorder="1" applyAlignment="1" applyProtection="1">
      <alignment horizontal="right" vertical="center"/>
    </xf>
    <xf numFmtId="1" fontId="42" fillId="52" borderId="0" xfId="0" applyNumberFormat="1" applyFont="1" applyFill="1" applyBorder="1" applyAlignment="1" applyProtection="1">
      <alignment horizontal="center" vertical="center"/>
      <protection locked="0"/>
    </xf>
    <xf numFmtId="1" fontId="42" fillId="52" borderId="0" xfId="0" applyNumberFormat="1" applyFont="1" applyFill="1" applyAlignment="1" applyProtection="1">
      <alignment horizontal="center" vertical="center"/>
      <protection locked="0"/>
    </xf>
    <xf numFmtId="1" fontId="9" fillId="52" borderId="22" xfId="0" applyNumberFormat="1" applyFont="1" applyFill="1" applyBorder="1" applyAlignment="1" applyProtection="1">
      <alignment horizontal="center" vertical="center" wrapText="1"/>
      <protection locked="0"/>
    </xf>
    <xf numFmtId="167" fontId="11" fillId="55" borderId="9" xfId="0" applyNumberFormat="1" applyFont="1" applyFill="1" applyBorder="1" applyAlignment="1" applyProtection="1">
      <alignment horizontal="center" vertical="center"/>
      <protection locked="0"/>
    </xf>
    <xf numFmtId="2" fontId="11" fillId="55" borderId="9" xfId="0" applyNumberFormat="1" applyFont="1" applyFill="1" applyBorder="1" applyAlignment="1" applyProtection="1">
      <alignment horizontal="center" vertical="center"/>
      <protection locked="0"/>
    </xf>
    <xf numFmtId="2" fontId="11" fillId="55" borderId="9" xfId="0" applyNumberFormat="1" applyFont="1" applyFill="1" applyBorder="1" applyAlignment="1" applyProtection="1">
      <alignment vertical="center"/>
      <protection locked="0"/>
    </xf>
    <xf numFmtId="2" fontId="11" fillId="55" borderId="9" xfId="0" applyNumberFormat="1" applyFont="1" applyFill="1" applyBorder="1" applyAlignment="1" applyProtection="1">
      <alignment horizontal="right" vertical="center"/>
      <protection locked="0"/>
    </xf>
    <xf numFmtId="1" fontId="13" fillId="56" borderId="9" xfId="673" applyNumberFormat="1" applyFont="1" applyFill="1" applyBorder="1" applyAlignment="1" applyProtection="1">
      <alignment horizontal="center" vertical="center"/>
    </xf>
    <xf numFmtId="49" fontId="13" fillId="55" borderId="9" xfId="0" applyNumberFormat="1" applyFont="1" applyFill="1" applyBorder="1" applyAlignment="1" applyProtection="1">
      <alignment horizontal="center" vertical="center"/>
      <protection locked="0"/>
    </xf>
    <xf numFmtId="167" fontId="11" fillId="52" borderId="33" xfId="0" applyNumberFormat="1" applyFont="1" applyFill="1" applyBorder="1" applyAlignment="1" applyProtection="1">
      <alignment horizontal="center" vertical="center"/>
      <protection locked="0"/>
    </xf>
    <xf numFmtId="167" fontId="11" fillId="52" borderId="47" xfId="0" applyNumberFormat="1" applyFont="1" applyFill="1" applyBorder="1" applyAlignment="1" applyProtection="1">
      <alignment horizontal="center" vertical="center"/>
      <protection locked="0"/>
    </xf>
    <xf numFmtId="0" fontId="13" fillId="52" borderId="0" xfId="0" applyFont="1" applyFill="1" applyAlignment="1" applyProtection="1">
      <alignment vertical="center"/>
      <protection locked="0"/>
    </xf>
    <xf numFmtId="0" fontId="13" fillId="52" borderId="0" xfId="0" applyFont="1" applyFill="1" applyBorder="1" applyAlignment="1" applyProtection="1">
      <alignment vertical="center"/>
      <protection locked="0"/>
    </xf>
    <xf numFmtId="43" fontId="11" fillId="0" borderId="33" xfId="569" applyFont="1" applyBorder="1" applyAlignment="1">
      <alignment horizontal="right" vertical="center"/>
    </xf>
    <xf numFmtId="43" fontId="11" fillId="52" borderId="33" xfId="569" applyFont="1" applyFill="1" applyBorder="1" applyAlignment="1" applyProtection="1">
      <alignment horizontal="right" vertical="center"/>
      <protection locked="0"/>
    </xf>
    <xf numFmtId="43" fontId="11" fillId="0" borderId="47" xfId="569" applyFont="1" applyBorder="1" applyAlignment="1">
      <alignment horizontal="right" vertical="center"/>
    </xf>
    <xf numFmtId="43" fontId="11" fillId="52" borderId="47" xfId="569" applyFont="1" applyFill="1" applyBorder="1" applyAlignment="1" applyProtection="1">
      <alignment horizontal="right" vertical="center"/>
      <protection locked="0"/>
    </xf>
    <xf numFmtId="0" fontId="42" fillId="0" borderId="0" xfId="0" applyFont="1"/>
    <xf numFmtId="167" fontId="11" fillId="52" borderId="33" xfId="0" applyNumberFormat="1" applyFont="1" applyFill="1" applyBorder="1" applyAlignment="1" applyProtection="1">
      <alignment horizontal="justify" vertical="center" wrapText="1"/>
      <protection locked="0"/>
    </xf>
    <xf numFmtId="0" fontId="11" fillId="0" borderId="33" xfId="0" applyFont="1" applyBorder="1" applyAlignment="1">
      <alignment horizontal="center"/>
    </xf>
    <xf numFmtId="0" fontId="11" fillId="0" borderId="33" xfId="0" applyFont="1" applyBorder="1" applyAlignment="1">
      <alignment horizontal="center" vertical="center"/>
    </xf>
    <xf numFmtId="0" fontId="11" fillId="0" borderId="33" xfId="0" applyFont="1" applyBorder="1"/>
    <xf numFmtId="0" fontId="11" fillId="0" borderId="33" xfId="0" applyFont="1" applyBorder="1" applyAlignment="1">
      <alignment horizontal="justify"/>
    </xf>
    <xf numFmtId="0" fontId="0" fillId="0" borderId="0" xfId="0"/>
    <xf numFmtId="0" fontId="17" fillId="48" borderId="0" xfId="487" applyFill="1" applyBorder="1" applyAlignment="1" applyProtection="1">
      <alignment vertical="center"/>
    </xf>
    <xf numFmtId="10" fontId="4" fillId="48" borderId="36" xfId="487" applyNumberFormat="1" applyFont="1" applyFill="1" applyBorder="1" applyAlignment="1" applyProtection="1">
      <alignment horizontal="right"/>
    </xf>
    <xf numFmtId="10" fontId="4" fillId="48" borderId="36" xfId="487" applyNumberFormat="1" applyFont="1" applyFill="1" applyBorder="1" applyAlignment="1" applyProtection="1">
      <alignment horizontal="left"/>
    </xf>
    <xf numFmtId="10" fontId="2" fillId="48" borderId="36" xfId="487" applyNumberFormat="1" applyFont="1" applyFill="1" applyBorder="1" applyAlignment="1" applyProtection="1">
      <alignment horizontal="right"/>
    </xf>
    <xf numFmtId="0" fontId="2" fillId="48" borderId="37" xfId="487" applyFont="1" applyFill="1" applyBorder="1" applyProtection="1"/>
    <xf numFmtId="0" fontId="17" fillId="48" borderId="0" xfId="487" applyFill="1" applyBorder="1" applyProtection="1"/>
    <xf numFmtId="0" fontId="4" fillId="48" borderId="0" xfId="487" applyFont="1" applyFill="1" applyBorder="1" applyAlignment="1" applyProtection="1">
      <alignment horizontal="right" vertical="center"/>
    </xf>
    <xf numFmtId="0" fontId="2" fillId="48" borderId="0" xfId="487" applyFont="1" applyFill="1" applyBorder="1" applyAlignment="1" applyProtection="1">
      <alignment horizontal="left" vertical="center"/>
    </xf>
    <xf numFmtId="0" fontId="2" fillId="48" borderId="0" xfId="487" applyFont="1" applyFill="1" applyBorder="1" applyAlignment="1" applyProtection="1">
      <alignment horizontal="right" vertical="center"/>
    </xf>
    <xf numFmtId="176" fontId="17" fillId="48" borderId="34" xfId="487" applyNumberFormat="1" applyFill="1" applyBorder="1" applyAlignment="1" applyProtection="1">
      <alignment horizontal="center" vertical="top"/>
    </xf>
    <xf numFmtId="176" fontId="2" fillId="48" borderId="34" xfId="487" quotePrefix="1" applyNumberFormat="1" applyFont="1" applyFill="1" applyBorder="1" applyAlignment="1" applyProtection="1">
      <alignment horizontal="center" vertical="top"/>
    </xf>
    <xf numFmtId="190" fontId="2" fillId="48" borderId="38" xfId="487" applyNumberFormat="1" applyFont="1" applyFill="1" applyBorder="1" applyAlignment="1" applyProtection="1">
      <alignment horizontal="left"/>
    </xf>
    <xf numFmtId="0" fontId="4" fillId="48" borderId="10" xfId="487" applyFont="1" applyFill="1" applyBorder="1" applyAlignment="1" applyProtection="1">
      <alignment horizontal="center" vertical="justify"/>
    </xf>
    <xf numFmtId="10" fontId="4" fillId="48" borderId="39" xfId="487" applyNumberFormat="1" applyFont="1" applyFill="1" applyBorder="1" applyAlignment="1" applyProtection="1">
      <alignment horizontal="centerContinuous"/>
    </xf>
    <xf numFmtId="176" fontId="6" fillId="48" borderId="35" xfId="487" quotePrefix="1" applyNumberFormat="1" applyFont="1" applyFill="1" applyBorder="1" applyAlignment="1" applyProtection="1">
      <alignment horizontal="center" vertical="top"/>
    </xf>
    <xf numFmtId="10" fontId="71" fillId="48" borderId="41" xfId="487" applyNumberFormat="1" applyFont="1" applyFill="1" applyBorder="1" applyAlignment="1" applyProtection="1">
      <alignment horizontal="right"/>
    </xf>
    <xf numFmtId="10" fontId="71" fillId="48" borderId="35" xfId="487" applyNumberFormat="1" applyFont="1" applyFill="1" applyBorder="1" applyAlignment="1" applyProtection="1">
      <alignment horizontal="center"/>
    </xf>
    <xf numFmtId="0" fontId="71" fillId="48" borderId="41" xfId="487" applyFont="1" applyFill="1" applyBorder="1" applyAlignment="1" applyProtection="1">
      <alignment horizontal="center" vertical="center"/>
    </xf>
    <xf numFmtId="176" fontId="4" fillId="48" borderId="34" xfId="487" applyNumberFormat="1" applyFont="1" applyFill="1" applyBorder="1" applyAlignment="1" applyProtection="1">
      <alignment horizontal="center" vertical="center"/>
    </xf>
    <xf numFmtId="15" fontId="4" fillId="48" borderId="42" xfId="487" applyNumberFormat="1" applyFont="1" applyFill="1" applyBorder="1" applyAlignment="1" applyProtection="1">
      <alignment horizontal="center" vertical="center"/>
    </xf>
    <xf numFmtId="15" fontId="71" fillId="48" borderId="34" xfId="487" applyNumberFormat="1" applyFont="1" applyFill="1" applyBorder="1" applyAlignment="1" applyProtection="1">
      <alignment horizontal="center" vertical="center"/>
    </xf>
    <xf numFmtId="15" fontId="71" fillId="48" borderId="42" xfId="487" applyNumberFormat="1" applyFont="1" applyFill="1" applyBorder="1" applyAlignment="1" applyProtection="1">
      <alignment horizontal="center" vertical="center"/>
    </xf>
    <xf numFmtId="176" fontId="2" fillId="54" borderId="43" xfId="487" applyNumberFormat="1" applyFont="1" applyFill="1" applyBorder="1" applyAlignment="1" applyProtection="1">
      <alignment horizontal="center" vertical="center" wrapText="1"/>
    </xf>
    <xf numFmtId="10" fontId="3" fillId="48" borderId="43" xfId="487" applyNumberFormat="1" applyFont="1" applyFill="1" applyBorder="1" applyAlignment="1" applyProtection="1">
      <alignment horizontal="right" vertical="center" wrapText="1"/>
    </xf>
    <xf numFmtId="177" fontId="3" fillId="48" borderId="43" xfId="487" applyNumberFormat="1" applyFont="1" applyFill="1" applyBorder="1" applyAlignment="1" applyProtection="1">
      <alignment horizontal="right" vertical="center" wrapText="1"/>
    </xf>
    <xf numFmtId="10" fontId="3" fillId="54" borderId="43" xfId="487" applyNumberFormat="1" applyFont="1" applyFill="1" applyBorder="1" applyAlignment="1" applyProtection="1">
      <alignment horizontal="right" vertical="center" wrapText="1"/>
      <protection locked="0"/>
    </xf>
    <xf numFmtId="17" fontId="3" fillId="54" borderId="43" xfId="487" applyNumberFormat="1" applyFont="1" applyFill="1" applyBorder="1" applyAlignment="1" applyProtection="1">
      <alignment horizontal="left" vertical="center" wrapText="1"/>
      <protection locked="0"/>
    </xf>
    <xf numFmtId="10" fontId="3" fillId="48" borderId="44" xfId="487" applyNumberFormat="1" applyFont="1" applyFill="1" applyBorder="1" applyAlignment="1" applyProtection="1">
      <alignment horizontal="right"/>
    </xf>
    <xf numFmtId="177" fontId="3" fillId="48" borderId="44" xfId="487" applyNumberFormat="1" applyFont="1" applyFill="1" applyBorder="1" applyAlignment="1" applyProtection="1">
      <alignment horizontal="right"/>
    </xf>
    <xf numFmtId="191" fontId="3" fillId="54" borderId="43" xfId="487" applyNumberFormat="1" applyFont="1" applyFill="1" applyBorder="1" applyAlignment="1" applyProtection="1">
      <alignment horizontal="right"/>
    </xf>
    <xf numFmtId="10" fontId="3" fillId="48" borderId="43" xfId="487" applyNumberFormat="1" applyFont="1" applyFill="1" applyBorder="1" applyAlignment="1" applyProtection="1">
      <alignment horizontal="right"/>
    </xf>
    <xf numFmtId="177" fontId="3" fillId="48" borderId="43" xfId="487" quotePrefix="1" applyNumberFormat="1" applyFont="1" applyFill="1" applyBorder="1" applyProtection="1"/>
    <xf numFmtId="10" fontId="3" fillId="48" borderId="45" xfId="487" quotePrefix="1" applyNumberFormat="1" applyFont="1" applyFill="1" applyBorder="1" applyAlignment="1" applyProtection="1">
      <alignment horizontal="right"/>
    </xf>
    <xf numFmtId="177" fontId="3" fillId="48" borderId="45" xfId="487" applyNumberFormat="1" applyFont="1" applyFill="1" applyBorder="1" applyAlignment="1" applyProtection="1">
      <alignment horizontal="right"/>
    </xf>
    <xf numFmtId="177" fontId="3" fillId="48" borderId="45" xfId="487" applyNumberFormat="1" applyFont="1" applyFill="1" applyBorder="1" applyAlignment="1" applyProtection="1">
      <alignment horizontal="right"/>
      <protection locked="0"/>
    </xf>
    <xf numFmtId="0" fontId="3" fillId="48" borderId="45" xfId="487" applyFont="1" applyFill="1" applyBorder="1" applyProtection="1"/>
    <xf numFmtId="0" fontId="2" fillId="48" borderId="0" xfId="487" applyFont="1" applyFill="1" applyBorder="1" applyProtection="1"/>
    <xf numFmtId="176" fontId="2" fillId="48" borderId="0" xfId="487" applyNumberFormat="1" applyFont="1" applyFill="1" applyBorder="1" applyAlignment="1" applyProtection="1">
      <alignment horizontal="center" vertical="top"/>
    </xf>
    <xf numFmtId="0" fontId="2" fillId="48" borderId="0" xfId="487" applyFont="1" applyFill="1" applyBorder="1" applyAlignment="1" applyProtection="1">
      <alignment horizontal="left" vertical="justify"/>
    </xf>
    <xf numFmtId="10" fontId="2" fillId="48" borderId="0" xfId="487" applyNumberFormat="1" applyFont="1" applyFill="1" applyBorder="1" applyAlignment="1" applyProtection="1">
      <alignment horizontal="right"/>
    </xf>
    <xf numFmtId="177" fontId="2" fillId="48" borderId="0" xfId="487" applyNumberFormat="1" applyFont="1" applyFill="1" applyBorder="1" applyAlignment="1" applyProtection="1">
      <alignment horizontal="center"/>
    </xf>
    <xf numFmtId="10" fontId="2" fillId="48" borderId="0" xfId="487" applyNumberFormat="1" applyFont="1" applyFill="1" applyBorder="1" applyAlignment="1" applyProtection="1">
      <alignment horizontal="center"/>
    </xf>
    <xf numFmtId="177" fontId="2" fillId="48" borderId="0" xfId="487" applyNumberFormat="1" applyFont="1" applyFill="1" applyBorder="1" applyProtection="1"/>
    <xf numFmtId="177" fontId="2" fillId="48" borderId="0" xfId="487" quotePrefix="1" applyNumberFormat="1" applyFont="1" applyFill="1" applyBorder="1" applyAlignment="1" applyProtection="1">
      <alignment horizontal="center"/>
    </xf>
    <xf numFmtId="10" fontId="2" fillId="48" borderId="0" xfId="487" quotePrefix="1" applyNumberFormat="1" applyFont="1" applyFill="1" applyBorder="1" applyAlignment="1" applyProtection="1">
      <alignment horizontal="center"/>
    </xf>
    <xf numFmtId="0" fontId="0" fillId="52" borderId="24" xfId="0" applyFill="1" applyBorder="1" applyAlignment="1" applyProtection="1">
      <protection locked="0"/>
    </xf>
    <xf numFmtId="0" fontId="0" fillId="52" borderId="19" xfId="0" applyFill="1" applyBorder="1" applyProtection="1">
      <protection locked="0"/>
    </xf>
    <xf numFmtId="0" fontId="12" fillId="52" borderId="19" xfId="0" applyFont="1" applyFill="1" applyBorder="1" applyAlignment="1" applyProtection="1">
      <alignment horizontal="center"/>
      <protection locked="0"/>
    </xf>
    <xf numFmtId="0" fontId="0" fillId="52" borderId="25" xfId="0" applyFill="1" applyBorder="1" applyProtection="1">
      <protection locked="0"/>
    </xf>
    <xf numFmtId="0" fontId="0" fillId="52" borderId="26" xfId="0" applyFill="1" applyBorder="1" applyAlignment="1" applyProtection="1">
      <protection locked="0"/>
    </xf>
    <xf numFmtId="0" fontId="12" fillId="52" borderId="0" xfId="0" applyFont="1" applyFill="1" applyBorder="1" applyAlignment="1" applyProtection="1">
      <alignment horizontal="left"/>
      <protection locked="0"/>
    </xf>
    <xf numFmtId="0" fontId="12" fillId="52" borderId="0" xfId="0" applyFont="1" applyFill="1" applyBorder="1" applyAlignment="1" applyProtection="1">
      <alignment horizontal="center"/>
      <protection locked="0"/>
    </xf>
    <xf numFmtId="0" fontId="0" fillId="52" borderId="27" xfId="0" applyFill="1" applyBorder="1" applyProtection="1">
      <protection locked="0"/>
    </xf>
    <xf numFmtId="0" fontId="0" fillId="52" borderId="0" xfId="0" applyFill="1" applyBorder="1" applyProtection="1">
      <protection locked="0"/>
    </xf>
    <xf numFmtId="0" fontId="12" fillId="52" borderId="0" xfId="0" applyFont="1" applyFill="1" applyBorder="1" applyAlignment="1" applyProtection="1">
      <alignment horizontal="center" vertical="center"/>
      <protection locked="0"/>
    </xf>
    <xf numFmtId="0" fontId="12" fillId="52" borderId="27" xfId="0" applyFont="1" applyFill="1" applyBorder="1" applyAlignment="1" applyProtection="1">
      <alignment horizontal="center" vertical="center"/>
      <protection locked="0"/>
    </xf>
    <xf numFmtId="0" fontId="0" fillId="52" borderId="26" xfId="0" applyFill="1" applyBorder="1" applyAlignment="1" applyProtection="1">
      <alignment vertical="center"/>
      <protection locked="0"/>
    </xf>
    <xf numFmtId="0" fontId="12" fillId="52" borderId="0" xfId="0" applyFont="1" applyFill="1" applyBorder="1" applyAlignment="1" applyProtection="1">
      <alignment horizontal="left" vertical="center"/>
      <protection locked="0"/>
    </xf>
    <xf numFmtId="0" fontId="13" fillId="52" borderId="0" xfId="0" applyFont="1" applyFill="1" applyBorder="1" applyAlignment="1" applyProtection="1">
      <alignment horizontal="center" vertical="center"/>
      <protection locked="0"/>
    </xf>
    <xf numFmtId="0" fontId="13" fillId="52" borderId="0" xfId="0" applyFont="1" applyFill="1" applyBorder="1" applyAlignment="1" applyProtection="1">
      <alignment horizontal="left" vertical="center"/>
      <protection locked="0"/>
    </xf>
    <xf numFmtId="0" fontId="0" fillId="52" borderId="28" xfId="0" applyFill="1" applyBorder="1" applyAlignment="1" applyProtection="1">
      <alignment vertical="center"/>
      <protection locked="0"/>
    </xf>
    <xf numFmtId="0" fontId="0" fillId="52" borderId="20" xfId="0" applyFill="1" applyBorder="1" applyAlignment="1" applyProtection="1">
      <alignment vertical="center"/>
      <protection locked="0"/>
    </xf>
    <xf numFmtId="0" fontId="12" fillId="52" borderId="20" xfId="0" applyFont="1" applyFill="1" applyBorder="1" applyAlignment="1" applyProtection="1">
      <alignment horizontal="center" vertical="center"/>
      <protection locked="0"/>
    </xf>
    <xf numFmtId="0" fontId="12" fillId="52" borderId="20" xfId="0" applyFont="1" applyFill="1" applyBorder="1" applyAlignment="1" applyProtection="1">
      <alignment horizontal="left" vertical="center"/>
      <protection locked="0"/>
    </xf>
    <xf numFmtId="0" fontId="12" fillId="52" borderId="29" xfId="0" applyFont="1" applyFill="1" applyBorder="1" applyAlignment="1" applyProtection="1">
      <alignment horizontal="center" vertical="center"/>
      <protection locked="0"/>
    </xf>
    <xf numFmtId="0" fontId="14" fillId="52" borderId="0" xfId="0" applyFont="1" applyFill="1" applyBorder="1" applyAlignment="1" applyProtection="1">
      <alignment horizontal="right"/>
      <protection locked="0"/>
    </xf>
    <xf numFmtId="0" fontId="14" fillId="52" borderId="0" xfId="0" applyFont="1" applyFill="1" applyBorder="1" applyAlignment="1" applyProtection="1">
      <alignment horizontal="left"/>
      <protection locked="0"/>
    </xf>
    <xf numFmtId="0" fontId="14" fillId="52" borderId="0" xfId="0" applyFont="1" applyFill="1" applyBorder="1" applyAlignment="1" applyProtection="1">
      <alignment horizontal="center"/>
      <protection locked="0"/>
    </xf>
    <xf numFmtId="0" fontId="14" fillId="52" borderId="0" xfId="0" applyFont="1" applyFill="1" applyBorder="1" applyAlignment="1" applyProtection="1">
      <protection locked="0"/>
    </xf>
    <xf numFmtId="0" fontId="0" fillId="52" borderId="29" xfId="0" applyFill="1" applyBorder="1" applyProtection="1">
      <protection locked="0"/>
    </xf>
    <xf numFmtId="0" fontId="42" fillId="0" borderId="0" xfId="0" applyFont="1"/>
    <xf numFmtId="0" fontId="0" fillId="48" borderId="0" xfId="0" applyFill="1" applyBorder="1"/>
    <xf numFmtId="167" fontId="11" fillId="52" borderId="33" xfId="0" applyNumberFormat="1" applyFont="1" applyFill="1" applyBorder="1" applyAlignment="1" applyProtection="1">
      <alignment horizontal="justify" vertical="justify" wrapText="1"/>
      <protection locked="0"/>
    </xf>
    <xf numFmtId="0" fontId="17" fillId="53" borderId="0" xfId="487" applyFill="1" applyAlignment="1" applyProtection="1">
      <alignment vertical="center"/>
      <protection locked="0"/>
    </xf>
    <xf numFmtId="0" fontId="12" fillId="53" borderId="48" xfId="487" applyFont="1" applyFill="1" applyBorder="1" applyAlignment="1" applyProtection="1">
      <alignment horizontal="center" vertical="center"/>
      <protection locked="0"/>
    </xf>
    <xf numFmtId="0" fontId="17" fillId="53" borderId="0" xfId="487" applyFill="1" applyProtection="1">
      <protection locked="0"/>
    </xf>
    <xf numFmtId="0" fontId="17" fillId="48" borderId="31" xfId="487" applyFill="1" applyBorder="1" applyProtection="1">
      <protection hidden="1"/>
    </xf>
    <xf numFmtId="0" fontId="17" fillId="48" borderId="0" xfId="487" applyFill="1" applyProtection="1">
      <protection hidden="1"/>
    </xf>
    <xf numFmtId="0" fontId="12" fillId="48" borderId="19" xfId="487" applyFont="1" applyFill="1" applyBorder="1" applyAlignment="1" applyProtection="1">
      <alignment horizontal="right"/>
      <protection hidden="1"/>
    </xf>
    <xf numFmtId="0" fontId="17" fillId="48" borderId="0" xfId="487" applyFill="1" applyBorder="1" applyProtection="1">
      <protection hidden="1"/>
    </xf>
    <xf numFmtId="0" fontId="17" fillId="48" borderId="0" xfId="487" applyFont="1" applyFill="1" applyBorder="1" applyProtection="1">
      <protection hidden="1"/>
    </xf>
    <xf numFmtId="49" fontId="17" fillId="48" borderId="0" xfId="487" applyNumberFormat="1" applyFill="1" applyBorder="1" applyAlignment="1" applyProtection="1">
      <protection hidden="1"/>
    </xf>
    <xf numFmtId="0" fontId="61" fillId="48" borderId="0" xfId="487" applyNumberFormat="1" applyFont="1" applyFill="1" applyBorder="1" applyAlignment="1" applyProtection="1">
      <protection hidden="1"/>
    </xf>
    <xf numFmtId="0" fontId="61" fillId="48" borderId="0" xfId="487" applyFont="1" applyFill="1" applyBorder="1" applyProtection="1">
      <protection hidden="1"/>
    </xf>
    <xf numFmtId="0" fontId="61" fillId="48" borderId="0" xfId="487" applyFont="1" applyFill="1" applyBorder="1" applyAlignment="1" applyProtection="1">
      <protection hidden="1"/>
    </xf>
    <xf numFmtId="0" fontId="61" fillId="48" borderId="0" xfId="487" applyFont="1" applyFill="1" applyBorder="1" applyAlignment="1" applyProtection="1">
      <alignment horizontal="right"/>
      <protection hidden="1"/>
    </xf>
    <xf numFmtId="0" fontId="81" fillId="48" borderId="0" xfId="487" applyFont="1" applyFill="1" applyBorder="1" applyProtection="1">
      <protection hidden="1"/>
    </xf>
    <xf numFmtId="0" fontId="17" fillId="48" borderId="20" xfId="487" applyFill="1" applyBorder="1" applyProtection="1">
      <protection hidden="1"/>
    </xf>
    <xf numFmtId="0" fontId="14" fillId="48" borderId="19" xfId="487" applyFont="1" applyFill="1" applyBorder="1" applyProtection="1">
      <protection hidden="1"/>
    </xf>
    <xf numFmtId="0" fontId="17" fillId="48" borderId="46" xfId="487" applyFill="1" applyBorder="1" applyProtection="1">
      <protection hidden="1"/>
    </xf>
    <xf numFmtId="4" fontId="14" fillId="48" borderId="46" xfId="487" applyNumberFormat="1" applyFont="1" applyFill="1" applyBorder="1" applyAlignment="1" applyProtection="1">
      <alignment horizontal="left"/>
      <protection hidden="1"/>
    </xf>
    <xf numFmtId="4" fontId="14" fillId="48" borderId="0" xfId="487" applyNumberFormat="1" applyFont="1" applyFill="1" applyBorder="1" applyAlignment="1" applyProtection="1">
      <alignment horizontal="left"/>
      <protection hidden="1"/>
    </xf>
    <xf numFmtId="0" fontId="14" fillId="48" borderId="0" xfId="487" applyFont="1" applyFill="1" applyBorder="1" applyProtection="1">
      <protection hidden="1"/>
    </xf>
    <xf numFmtId="0" fontId="0" fillId="48" borderId="46" xfId="0" applyFill="1" applyBorder="1" applyAlignment="1" applyProtection="1">
      <alignment horizontal="center" vertical="center"/>
      <protection hidden="1"/>
    </xf>
    <xf numFmtId="0" fontId="12" fillId="48" borderId="58" xfId="0" applyFont="1" applyFill="1" applyBorder="1" applyAlignment="1" applyProtection="1">
      <alignment horizontal="center" vertical="center"/>
      <protection hidden="1"/>
    </xf>
    <xf numFmtId="0" fontId="12" fillId="48" borderId="0" xfId="487" applyFont="1" applyFill="1" applyBorder="1" applyAlignment="1" applyProtection="1">
      <alignment horizontal="center" vertical="center"/>
      <protection hidden="1"/>
    </xf>
    <xf numFmtId="2" fontId="12" fillId="48" borderId="9" xfId="0" applyNumberFormat="1" applyFont="1" applyFill="1" applyBorder="1" applyAlignment="1" applyProtection="1">
      <alignment horizontal="center" vertical="center"/>
      <protection hidden="1"/>
    </xf>
    <xf numFmtId="4" fontId="17" fillId="48" borderId="0" xfId="487" applyNumberFormat="1" applyFill="1" applyBorder="1" applyAlignment="1" applyProtection="1">
      <alignment horizontal="center" vertical="center"/>
      <protection hidden="1"/>
    </xf>
    <xf numFmtId="0" fontId="12" fillId="48" borderId="19" xfId="0" applyFont="1" applyFill="1" applyBorder="1" applyAlignment="1" applyProtection="1">
      <alignment horizontal="center" vertical="center" wrapText="1"/>
      <protection hidden="1"/>
    </xf>
    <xf numFmtId="0" fontId="12" fillId="48" borderId="59" xfId="0" applyFont="1" applyFill="1" applyBorder="1" applyAlignment="1" applyProtection="1">
      <alignment horizontal="center" vertical="center" wrapText="1"/>
      <protection hidden="1"/>
    </xf>
    <xf numFmtId="0" fontId="12" fillId="48" borderId="0" xfId="0" applyFont="1" applyFill="1" applyBorder="1" applyAlignment="1" applyProtection="1">
      <alignment horizontal="center" vertical="center" wrapText="1"/>
      <protection hidden="1"/>
    </xf>
    <xf numFmtId="4" fontId="33" fillId="48" borderId="0" xfId="487" applyNumberFormat="1" applyFont="1" applyFill="1" applyBorder="1" applyAlignment="1" applyProtection="1">
      <alignment horizontal="center" vertical="center"/>
      <protection hidden="1"/>
    </xf>
    <xf numFmtId="0" fontId="12" fillId="48" borderId="46" xfId="0" applyFont="1" applyFill="1" applyBorder="1" applyAlignment="1" applyProtection="1">
      <alignment horizontal="center" vertical="center" wrapText="1"/>
      <protection hidden="1"/>
    </xf>
    <xf numFmtId="4" fontId="0" fillId="48" borderId="0" xfId="0" applyNumberFormat="1" applyFill="1" applyBorder="1" applyAlignment="1" applyProtection="1">
      <alignment horizontal="center" vertical="center"/>
      <protection hidden="1"/>
    </xf>
    <xf numFmtId="2" fontId="12" fillId="48" borderId="0" xfId="0" applyNumberFormat="1" applyFont="1" applyFill="1" applyBorder="1" applyAlignment="1" applyProtection="1">
      <alignment horizontal="center" vertical="center"/>
      <protection hidden="1"/>
    </xf>
    <xf numFmtId="4" fontId="0" fillId="48" borderId="46" xfId="0" applyNumberFormat="1" applyFill="1" applyBorder="1" applyAlignment="1" applyProtection="1">
      <alignment horizontal="center" vertical="center"/>
      <protection hidden="1"/>
    </xf>
    <xf numFmtId="0" fontId="13" fillId="48" borderId="0" xfId="487" applyFont="1" applyFill="1" applyBorder="1" applyProtection="1">
      <protection hidden="1"/>
    </xf>
    <xf numFmtId="0" fontId="14" fillId="48" borderId="0" xfId="487" applyFont="1" applyFill="1" applyBorder="1" applyAlignment="1" applyProtection="1">
      <alignment horizontal="center"/>
      <protection hidden="1"/>
    </xf>
    <xf numFmtId="0" fontId="14" fillId="48" borderId="0" xfId="487" applyFont="1" applyFill="1" applyBorder="1" applyAlignment="1" applyProtection="1">
      <protection hidden="1"/>
    </xf>
    <xf numFmtId="0" fontId="14" fillId="48" borderId="0" xfId="487" applyFont="1" applyFill="1" applyBorder="1" applyAlignment="1" applyProtection="1">
      <alignment horizontal="left"/>
      <protection hidden="1"/>
    </xf>
    <xf numFmtId="49" fontId="14" fillId="48" borderId="0" xfId="487" applyNumberFormat="1" applyFont="1" applyFill="1" applyBorder="1" applyAlignment="1" applyProtection="1">
      <alignment horizontal="left"/>
      <protection hidden="1"/>
    </xf>
    <xf numFmtId="10" fontId="14" fillId="52" borderId="0" xfId="0" applyNumberFormat="1" applyFont="1" applyFill="1" applyBorder="1" applyAlignment="1" applyProtection="1">
      <alignment horizontal="left"/>
      <protection locked="0"/>
    </xf>
    <xf numFmtId="10" fontId="14" fillId="52" borderId="0" xfId="0" applyNumberFormat="1" applyFont="1" applyFill="1" applyBorder="1" applyAlignment="1" applyProtection="1">
      <alignment horizontal="left"/>
    </xf>
    <xf numFmtId="0" fontId="3" fillId="48" borderId="0" xfId="487" applyFont="1" applyFill="1" applyBorder="1" applyAlignment="1" applyProtection="1">
      <protection hidden="1"/>
    </xf>
    <xf numFmtId="0" fontId="12" fillId="48" borderId="0" xfId="487" applyFont="1" applyFill="1" applyBorder="1" applyAlignment="1" applyProtection="1">
      <alignment vertical="center"/>
      <protection hidden="1"/>
    </xf>
    <xf numFmtId="0" fontId="12" fillId="48" borderId="0" xfId="487" applyFont="1" applyFill="1" applyBorder="1" applyAlignment="1" applyProtection="1">
      <alignment horizontal="left" vertical="center"/>
      <protection hidden="1"/>
    </xf>
    <xf numFmtId="10" fontId="3" fillId="48" borderId="0" xfId="758" quotePrefix="1" applyNumberFormat="1" applyFont="1" applyFill="1" applyBorder="1" applyAlignment="1" applyProtection="1">
      <protection hidden="1"/>
    </xf>
    <xf numFmtId="10" fontId="3" fillId="48" borderId="0" xfId="758" applyNumberFormat="1" applyFont="1" applyFill="1" applyBorder="1" applyAlignment="1" applyProtection="1">
      <protection hidden="1"/>
    </xf>
    <xf numFmtId="0" fontId="14" fillId="48" borderId="19" xfId="487" applyFont="1" applyFill="1" applyBorder="1" applyAlignment="1" applyProtection="1">
      <alignment horizontal="right"/>
      <protection hidden="1"/>
    </xf>
    <xf numFmtId="0" fontId="14" fillId="48" borderId="19" xfId="487" applyFont="1" applyFill="1" applyBorder="1" applyAlignment="1" applyProtection="1">
      <alignment horizontal="left"/>
      <protection hidden="1"/>
    </xf>
    <xf numFmtId="0" fontId="14" fillId="48" borderId="19" xfId="487" applyFont="1" applyFill="1" applyBorder="1" applyAlignment="1" applyProtection="1">
      <protection hidden="1"/>
    </xf>
    <xf numFmtId="0" fontId="15" fillId="48" borderId="0" xfId="487" applyFont="1" applyFill="1" applyBorder="1" applyProtection="1">
      <protection hidden="1"/>
    </xf>
    <xf numFmtId="0" fontId="15" fillId="48" borderId="0" xfId="487" applyFont="1" applyFill="1" applyBorder="1" applyAlignment="1" applyProtection="1">
      <protection hidden="1"/>
    </xf>
    <xf numFmtId="0" fontId="17" fillId="48" borderId="0" xfId="487" applyFill="1" applyBorder="1" applyAlignment="1"/>
    <xf numFmtId="0" fontId="14" fillId="48" borderId="20" xfId="487" applyFont="1" applyFill="1" applyBorder="1" applyProtection="1">
      <protection hidden="1"/>
    </xf>
    <xf numFmtId="0" fontId="17" fillId="48" borderId="19" xfId="487" applyFill="1" applyBorder="1" applyProtection="1">
      <protection hidden="1"/>
    </xf>
    <xf numFmtId="0" fontId="18" fillId="52" borderId="0" xfId="0" applyFont="1" applyFill="1" applyBorder="1" applyAlignment="1" applyProtection="1">
      <protection locked="0"/>
    </xf>
    <xf numFmtId="0" fontId="18" fillId="52" borderId="0" xfId="0" applyFont="1" applyFill="1" applyBorder="1" applyAlignment="1" applyProtection="1">
      <alignment horizontal="left"/>
      <protection locked="0"/>
    </xf>
    <xf numFmtId="0" fontId="17" fillId="48" borderId="30" xfId="487" applyFill="1" applyBorder="1" applyProtection="1">
      <protection hidden="1"/>
    </xf>
    <xf numFmtId="0" fontId="17" fillId="48" borderId="32" xfId="487" applyFill="1" applyBorder="1" applyProtection="1">
      <protection hidden="1"/>
    </xf>
    <xf numFmtId="0" fontId="17" fillId="48" borderId="26" xfId="487" applyFill="1" applyBorder="1" applyProtection="1">
      <protection hidden="1"/>
    </xf>
    <xf numFmtId="0" fontId="17" fillId="48" borderId="27" xfId="487" applyFill="1" applyBorder="1" applyProtection="1">
      <protection hidden="1"/>
    </xf>
    <xf numFmtId="0" fontId="3" fillId="48" borderId="26" xfId="487" applyFont="1" applyFill="1" applyBorder="1" applyProtection="1">
      <protection hidden="1"/>
    </xf>
    <xf numFmtId="0" fontId="17" fillId="48" borderId="27" xfId="487" applyFill="1" applyBorder="1" applyAlignment="1" applyProtection="1">
      <protection hidden="1"/>
    </xf>
    <xf numFmtId="0" fontId="12" fillId="48" borderId="26" xfId="487" applyFont="1" applyFill="1" applyBorder="1" applyProtection="1">
      <protection hidden="1"/>
    </xf>
    <xf numFmtId="0" fontId="3" fillId="48" borderId="28" xfId="487" applyFont="1" applyFill="1" applyBorder="1" applyProtection="1">
      <protection hidden="1"/>
    </xf>
    <xf numFmtId="0" fontId="14" fillId="48" borderId="24" xfId="487" applyFont="1" applyFill="1" applyBorder="1" applyProtection="1">
      <protection hidden="1"/>
    </xf>
    <xf numFmtId="0" fontId="14" fillId="48" borderId="25" xfId="487" applyFont="1" applyFill="1" applyBorder="1" applyProtection="1">
      <protection hidden="1"/>
    </xf>
    <xf numFmtId="0" fontId="14" fillId="48" borderId="26" xfId="487" applyFont="1" applyFill="1" applyBorder="1" applyProtection="1">
      <protection hidden="1"/>
    </xf>
    <xf numFmtId="0" fontId="14" fillId="48" borderId="27" xfId="487" applyFont="1" applyFill="1" applyBorder="1" applyProtection="1">
      <protection hidden="1"/>
    </xf>
    <xf numFmtId="0" fontId="14" fillId="48" borderId="26" xfId="487" applyFont="1" applyFill="1" applyBorder="1" applyAlignment="1" applyProtection="1">
      <protection hidden="1"/>
    </xf>
    <xf numFmtId="0" fontId="14" fillId="48" borderId="24" xfId="487" applyFont="1" applyFill="1" applyBorder="1" applyAlignment="1" applyProtection="1">
      <alignment horizontal="right"/>
      <protection hidden="1"/>
    </xf>
    <xf numFmtId="0" fontId="14" fillId="48" borderId="27" xfId="487" applyFont="1" applyFill="1" applyBorder="1" applyAlignment="1" applyProtection="1">
      <alignment horizontal="left"/>
      <protection hidden="1"/>
    </xf>
    <xf numFmtId="0" fontId="14" fillId="48" borderId="28" xfId="487" applyFont="1" applyFill="1" applyBorder="1" applyProtection="1">
      <protection hidden="1"/>
    </xf>
    <xf numFmtId="0" fontId="14" fillId="48" borderId="29" xfId="487" applyFont="1" applyFill="1" applyBorder="1" applyProtection="1">
      <protection hidden="1"/>
    </xf>
    <xf numFmtId="0" fontId="17" fillId="48" borderId="24" xfId="487" applyFill="1" applyBorder="1" applyProtection="1">
      <protection hidden="1"/>
    </xf>
    <xf numFmtId="0" fontId="17" fillId="48" borderId="25" xfId="487" applyFill="1" applyBorder="1" applyProtection="1">
      <protection hidden="1"/>
    </xf>
    <xf numFmtId="0" fontId="17" fillId="48" borderId="0" xfId="487" applyFill="1" applyBorder="1" applyAlignment="1" applyProtection="1">
      <protection hidden="1"/>
    </xf>
    <xf numFmtId="0" fontId="18" fillId="52" borderId="27" xfId="0" applyFont="1" applyFill="1" applyBorder="1" applyAlignment="1" applyProtection="1">
      <alignment horizontal="center"/>
      <protection locked="0"/>
    </xf>
    <xf numFmtId="0" fontId="18" fillId="52" borderId="27" xfId="0" applyFont="1" applyFill="1" applyBorder="1" applyAlignment="1" applyProtection="1">
      <protection locked="0"/>
    </xf>
    <xf numFmtId="0" fontId="0" fillId="52" borderId="28" xfId="0" applyFill="1" applyBorder="1" applyAlignment="1" applyProtection="1">
      <protection locked="0"/>
    </xf>
    <xf numFmtId="0" fontId="0" fillId="52" borderId="20" xfId="0" applyFont="1" applyFill="1" applyBorder="1" applyAlignment="1" applyProtection="1">
      <alignment horizontal="center"/>
      <protection locked="0"/>
    </xf>
    <xf numFmtId="0" fontId="0" fillId="52" borderId="20" xfId="0" applyFill="1" applyBorder="1" applyAlignment="1" applyProtection="1">
      <protection locked="0"/>
    </xf>
    <xf numFmtId="176" fontId="4" fillId="48" borderId="39" xfId="487" applyNumberFormat="1" applyFont="1" applyFill="1" applyBorder="1" applyAlignment="1" applyProtection="1">
      <alignment horizontal="center" vertical="center"/>
    </xf>
    <xf numFmtId="15" fontId="4" fillId="48" borderId="50" xfId="487" applyNumberFormat="1" applyFont="1" applyFill="1" applyBorder="1" applyAlignment="1" applyProtection="1">
      <alignment horizontal="center" vertical="center"/>
    </xf>
    <xf numFmtId="10" fontId="7" fillId="48" borderId="50" xfId="487" applyNumberFormat="1" applyFont="1" applyFill="1" applyBorder="1" applyAlignment="1" applyProtection="1">
      <alignment horizontal="center" vertical="center" wrapText="1"/>
    </xf>
    <xf numFmtId="1" fontId="4" fillId="48" borderId="50" xfId="487" applyNumberFormat="1" applyFont="1" applyFill="1" applyBorder="1" applyAlignment="1" applyProtection="1">
      <alignment horizontal="center" vertical="center"/>
      <protection locked="0"/>
    </xf>
    <xf numFmtId="15" fontId="71" fillId="48" borderId="50" xfId="487" applyNumberFormat="1" applyFont="1" applyFill="1" applyBorder="1" applyAlignment="1" applyProtection="1">
      <alignment horizontal="center" vertical="center"/>
    </xf>
    <xf numFmtId="15" fontId="71" fillId="48" borderId="51" xfId="487" applyNumberFormat="1" applyFont="1" applyFill="1" applyBorder="1" applyAlignment="1" applyProtection="1">
      <alignment horizontal="center" vertical="center"/>
    </xf>
    <xf numFmtId="176" fontId="2" fillId="54" borderId="60" xfId="487" applyNumberFormat="1" applyFont="1" applyFill="1" applyBorder="1" applyAlignment="1" applyProtection="1">
      <alignment horizontal="center" vertical="center" wrapText="1"/>
    </xf>
    <xf numFmtId="0" fontId="3" fillId="54" borderId="60" xfId="487" applyFont="1" applyFill="1" applyBorder="1" applyAlignment="1" applyProtection="1">
      <alignment horizontal="left" vertical="center" wrapText="1"/>
      <protection locked="0"/>
    </xf>
    <xf numFmtId="10" fontId="3" fillId="48" borderId="60" xfId="487" applyNumberFormat="1" applyFont="1" applyFill="1" applyBorder="1" applyAlignment="1" applyProtection="1">
      <alignment horizontal="right" vertical="center" wrapText="1"/>
    </xf>
    <xf numFmtId="177" fontId="3" fillId="48" borderId="60" xfId="487" applyNumberFormat="1" applyFont="1" applyFill="1" applyBorder="1" applyAlignment="1" applyProtection="1">
      <alignment horizontal="right" vertical="center" wrapText="1"/>
    </xf>
    <xf numFmtId="10" fontId="3" fillId="54" borderId="60" xfId="487" applyNumberFormat="1" applyFont="1" applyFill="1" applyBorder="1" applyAlignment="1" applyProtection="1">
      <alignment horizontal="right" vertical="center" wrapText="1"/>
      <protection locked="0"/>
    </xf>
    <xf numFmtId="178" fontId="3" fillId="54" borderId="60" xfId="674" applyNumberFormat="1" applyFont="1" applyFill="1" applyBorder="1" applyAlignment="1" applyProtection="1">
      <alignment horizontal="right" vertical="center" wrapText="1"/>
      <protection locked="0"/>
    </xf>
    <xf numFmtId="176" fontId="2" fillId="54" borderId="61" xfId="487" applyNumberFormat="1" applyFont="1" applyFill="1" applyBorder="1" applyAlignment="1" applyProtection="1">
      <alignment horizontal="center" vertical="center" wrapText="1"/>
    </xf>
    <xf numFmtId="17" fontId="3" fillId="54" borderId="61" xfId="487" applyNumberFormat="1" applyFont="1" applyFill="1" applyBorder="1" applyAlignment="1" applyProtection="1">
      <alignment horizontal="left" vertical="center" wrapText="1"/>
      <protection locked="0"/>
    </xf>
    <xf numFmtId="10" fontId="3" fillId="48" borderId="61" xfId="487" applyNumberFormat="1" applyFont="1" applyFill="1" applyBorder="1" applyAlignment="1" applyProtection="1">
      <alignment horizontal="right" vertical="center" wrapText="1"/>
    </xf>
    <xf numFmtId="177" fontId="3" fillId="48" borderId="61" xfId="487" applyNumberFormat="1" applyFont="1" applyFill="1" applyBorder="1" applyAlignment="1" applyProtection="1">
      <alignment horizontal="right" vertical="center" wrapText="1"/>
    </xf>
    <xf numFmtId="10" fontId="3" fillId="54" borderId="61" xfId="487" applyNumberFormat="1" applyFont="1" applyFill="1" applyBorder="1" applyAlignment="1" applyProtection="1">
      <alignment horizontal="right" vertical="center" wrapText="1"/>
      <protection locked="0"/>
    </xf>
    <xf numFmtId="178" fontId="3" fillId="54" borderId="61" xfId="674" quotePrefix="1" applyNumberFormat="1" applyFont="1" applyFill="1" applyBorder="1" applyAlignment="1" applyProtection="1">
      <alignment horizontal="right" vertical="center" wrapText="1"/>
      <protection locked="0"/>
    </xf>
    <xf numFmtId="10" fontId="3" fillId="48" borderId="50" xfId="487" applyNumberFormat="1" applyFont="1" applyFill="1" applyBorder="1" applyAlignment="1" applyProtection="1">
      <alignment horizontal="right" vertical="center" wrapText="1"/>
    </xf>
    <xf numFmtId="10" fontId="4" fillId="48" borderId="50" xfId="487" applyNumberFormat="1" applyFont="1" applyFill="1" applyBorder="1" applyAlignment="1" applyProtection="1">
      <alignment horizontal="centerContinuous"/>
    </xf>
    <xf numFmtId="171" fontId="2" fillId="48" borderId="51" xfId="553" applyNumberFormat="1" applyFont="1" applyFill="1" applyBorder="1" applyAlignment="1" applyProtection="1">
      <alignment horizontal="center"/>
      <protection locked="0"/>
    </xf>
    <xf numFmtId="17" fontId="3" fillId="54" borderId="60" xfId="487" applyNumberFormat="1" applyFont="1" applyFill="1" applyBorder="1" applyAlignment="1" applyProtection="1">
      <alignment horizontal="left" vertical="center" wrapText="1"/>
      <protection locked="0"/>
    </xf>
    <xf numFmtId="177" fontId="3" fillId="48" borderId="42" xfId="487" applyNumberFormat="1" applyFont="1" applyFill="1" applyBorder="1" applyAlignment="1" applyProtection="1">
      <alignment horizontal="right" vertical="center" wrapText="1"/>
    </xf>
    <xf numFmtId="178" fontId="3" fillId="54" borderId="60" xfId="674" quotePrefix="1" applyNumberFormat="1" applyFont="1" applyFill="1" applyBorder="1" applyAlignment="1" applyProtection="1">
      <alignment horizontal="right" vertical="center" wrapText="1"/>
      <protection locked="0"/>
    </xf>
    <xf numFmtId="176" fontId="17" fillId="48" borderId="0" xfId="487" applyNumberFormat="1" applyFill="1" applyAlignment="1" applyProtection="1">
      <alignment horizontal="left" vertical="top"/>
    </xf>
    <xf numFmtId="177" fontId="75" fillId="48" borderId="0" xfId="487" applyNumberFormat="1" applyFont="1" applyFill="1" applyProtection="1"/>
    <xf numFmtId="176" fontId="3" fillId="54" borderId="43" xfId="487" applyNumberFormat="1" applyFont="1" applyFill="1" applyBorder="1" applyAlignment="1" applyProtection="1">
      <alignment horizontal="left" vertical="center" wrapText="1"/>
      <protection locked="0"/>
    </xf>
    <xf numFmtId="0" fontId="14" fillId="56" borderId="9" xfId="487" applyFont="1" applyFill="1" applyBorder="1" applyAlignment="1" applyProtection="1">
      <alignment horizontal="center"/>
      <protection hidden="1"/>
    </xf>
    <xf numFmtId="14" fontId="0" fillId="48" borderId="0" xfId="487" applyNumberFormat="1" applyFont="1" applyFill="1" applyBorder="1" applyProtection="1">
      <protection hidden="1"/>
    </xf>
    <xf numFmtId="192" fontId="11" fillId="48" borderId="38" xfId="487" applyNumberFormat="1" applyFont="1" applyFill="1" applyBorder="1" applyAlignment="1" applyProtection="1">
      <alignment horizontal="center" vertical="center"/>
    </xf>
    <xf numFmtId="0" fontId="11" fillId="48" borderId="38" xfId="487" applyNumberFormat="1" applyFont="1" applyFill="1" applyBorder="1" applyAlignment="1" applyProtection="1">
      <alignment horizontal="center" vertical="center"/>
    </xf>
    <xf numFmtId="177" fontId="74" fillId="48" borderId="0" xfId="487" applyNumberFormat="1" applyFont="1" applyFill="1" applyAlignment="1" applyProtection="1">
      <alignment horizontal="left" vertical="center"/>
    </xf>
    <xf numFmtId="193" fontId="17" fillId="48" borderId="0" xfId="487" applyNumberFormat="1" applyFill="1" applyBorder="1" applyAlignment="1" applyProtection="1">
      <alignment vertical="center" wrapText="1"/>
    </xf>
    <xf numFmtId="10" fontId="17" fillId="48" borderId="0" xfId="487" applyNumberFormat="1" applyFill="1" applyBorder="1" applyAlignment="1" applyProtection="1">
      <alignment vertical="center" wrapText="1"/>
    </xf>
    <xf numFmtId="43" fontId="42" fillId="0" borderId="0" xfId="0" applyNumberFormat="1" applyFont="1"/>
    <xf numFmtId="43" fontId="11" fillId="0" borderId="23" xfId="569" applyFont="1" applyBorder="1" applyAlignment="1">
      <alignment horizontal="right" vertical="center"/>
    </xf>
    <xf numFmtId="0" fontId="11" fillId="52" borderId="0" xfId="0" applyFont="1" applyFill="1" applyAlignment="1" applyProtection="1">
      <alignment vertical="center"/>
      <protection locked="0"/>
    </xf>
    <xf numFmtId="0" fontId="14" fillId="48" borderId="0" xfId="487" applyFont="1" applyFill="1" applyBorder="1" applyAlignment="1" applyProtection="1">
      <alignment horizontal="right"/>
      <protection hidden="1"/>
    </xf>
    <xf numFmtId="0" fontId="18" fillId="52" borderId="0" xfId="0" applyFont="1" applyFill="1" applyBorder="1" applyAlignment="1" applyProtection="1">
      <alignment horizontal="center"/>
      <protection locked="0"/>
    </xf>
    <xf numFmtId="0" fontId="3" fillId="48" borderId="0" xfId="487" applyFont="1" applyFill="1" applyBorder="1" applyAlignment="1" applyProtection="1">
      <alignment horizontal="right"/>
      <protection hidden="1"/>
    </xf>
    <xf numFmtId="167" fontId="13" fillId="55" borderId="9" xfId="0" applyNumberFormat="1" applyFont="1" applyFill="1" applyBorder="1" applyAlignment="1" applyProtection="1">
      <alignment vertical="center"/>
      <protection locked="0"/>
    </xf>
    <xf numFmtId="167" fontId="13" fillId="55" borderId="9" xfId="0" applyNumberFormat="1" applyFont="1" applyFill="1" applyBorder="1" applyAlignment="1" applyProtection="1">
      <alignment horizontal="justify" vertical="justify" wrapText="1"/>
      <protection locked="0"/>
    </xf>
    <xf numFmtId="167" fontId="11" fillId="52" borderId="47" xfId="0" applyNumberFormat="1" applyFont="1" applyFill="1" applyBorder="1" applyAlignment="1" applyProtection="1">
      <alignment horizontal="justify" vertical="justify" wrapText="1"/>
      <protection locked="0"/>
    </xf>
    <xf numFmtId="0" fontId="13" fillId="0" borderId="33" xfId="0" applyFont="1" applyBorder="1" applyAlignment="1">
      <alignment horizontal="justify"/>
    </xf>
    <xf numFmtId="4" fontId="0" fillId="0" borderId="0" xfId="0" applyNumberFormat="1"/>
    <xf numFmtId="0" fontId="79" fillId="0" borderId="0" xfId="0" applyFont="1"/>
    <xf numFmtId="43" fontId="82" fillId="0" borderId="0" xfId="569" applyFont="1"/>
    <xf numFmtId="0" fontId="11" fillId="0" borderId="33" xfId="0" applyFont="1" applyBorder="1" applyAlignment="1">
      <alignment horizontal="justify" vertical="center"/>
    </xf>
    <xf numFmtId="0" fontId="11" fillId="0" borderId="33" xfId="0" applyFont="1" applyFill="1" applyBorder="1" applyAlignment="1">
      <alignment horizontal="justify"/>
    </xf>
    <xf numFmtId="0" fontId="11" fillId="0" borderId="47" xfId="0" applyFont="1" applyBorder="1" applyAlignment="1">
      <alignment horizontal="center" vertical="center"/>
    </xf>
    <xf numFmtId="0" fontId="11" fillId="0" borderId="23" xfId="0" applyFont="1" applyBorder="1" applyAlignment="1">
      <alignment horizontal="center"/>
    </xf>
    <xf numFmtId="0" fontId="11" fillId="0" borderId="23" xfId="0" applyFont="1" applyBorder="1" applyAlignment="1">
      <alignment horizontal="justify"/>
    </xf>
    <xf numFmtId="43" fontId="13" fillId="55" borderId="9" xfId="569" applyFont="1" applyFill="1" applyBorder="1" applyAlignment="1" applyProtection="1">
      <alignment vertical="center"/>
      <protection locked="0"/>
    </xf>
    <xf numFmtId="43" fontId="13" fillId="55" borderId="9" xfId="569" applyFont="1" applyFill="1" applyBorder="1" applyAlignment="1" applyProtection="1">
      <alignment horizontal="right" vertical="center"/>
      <protection locked="0"/>
    </xf>
    <xf numFmtId="43" fontId="2" fillId="48" borderId="0" xfId="487" applyNumberFormat="1" applyFont="1" applyFill="1" applyBorder="1" applyProtection="1"/>
    <xf numFmtId="0" fontId="14" fillId="48" borderId="26" xfId="487" applyFont="1" applyFill="1" applyBorder="1" applyAlignment="1" applyProtection="1">
      <alignment horizontal="right"/>
      <protection hidden="1"/>
    </xf>
    <xf numFmtId="0" fontId="14" fillId="48" borderId="0" xfId="487" applyFont="1" applyFill="1" applyBorder="1" applyAlignment="1" applyProtection="1">
      <alignment horizontal="right"/>
      <protection hidden="1"/>
    </xf>
    <xf numFmtId="17" fontId="16" fillId="48" borderId="0" xfId="487" applyNumberFormat="1" applyFont="1" applyFill="1" applyBorder="1" applyAlignment="1" applyProtection="1">
      <alignment horizontal="left"/>
      <protection hidden="1"/>
    </xf>
    <xf numFmtId="0" fontId="16" fillId="48" borderId="0" xfId="487" applyFont="1" applyFill="1" applyBorder="1" applyAlignment="1" applyProtection="1">
      <alignment horizontal="left"/>
      <protection hidden="1"/>
    </xf>
    <xf numFmtId="0" fontId="18" fillId="52" borderId="0" xfId="0" applyFont="1" applyFill="1" applyBorder="1" applyAlignment="1" applyProtection="1">
      <alignment horizontal="center"/>
      <protection locked="0"/>
    </xf>
    <xf numFmtId="4" fontId="33" fillId="48" borderId="57" xfId="487" applyNumberFormat="1" applyFont="1" applyFill="1" applyBorder="1" applyAlignment="1" applyProtection="1">
      <alignment horizontal="center" vertical="center"/>
      <protection hidden="1"/>
    </xf>
    <xf numFmtId="4" fontId="33" fillId="48" borderId="56" xfId="487" applyNumberFormat="1" applyFont="1" applyFill="1" applyBorder="1" applyAlignment="1" applyProtection="1">
      <alignment horizontal="center" vertical="center"/>
      <protection hidden="1"/>
    </xf>
    <xf numFmtId="4" fontId="33" fillId="48" borderId="55" xfId="487" applyNumberFormat="1" applyFont="1" applyFill="1" applyBorder="1" applyAlignment="1" applyProtection="1">
      <alignment horizontal="center" vertical="center"/>
      <protection hidden="1"/>
    </xf>
    <xf numFmtId="10" fontId="14" fillId="55" borderId="30" xfId="0" applyNumberFormat="1" applyFont="1" applyFill="1" applyBorder="1" applyAlignment="1" applyProtection="1">
      <alignment horizontal="center"/>
      <protection locked="0"/>
    </xf>
    <xf numFmtId="10" fontId="14" fillId="55" borderId="32" xfId="0" applyNumberFormat="1" applyFont="1" applyFill="1" applyBorder="1" applyAlignment="1" applyProtection="1">
      <alignment horizontal="center"/>
      <protection locked="0"/>
    </xf>
    <xf numFmtId="0" fontId="80" fillId="48" borderId="26" xfId="487" applyFont="1" applyFill="1" applyBorder="1" applyAlignment="1" applyProtection="1">
      <alignment horizontal="center" vertical="top" wrapText="1"/>
      <protection hidden="1"/>
    </xf>
    <xf numFmtId="0" fontId="80" fillId="48" borderId="0" xfId="487" applyFont="1" applyFill="1" applyBorder="1" applyAlignment="1" applyProtection="1">
      <alignment horizontal="center" vertical="top" wrapText="1"/>
      <protection hidden="1"/>
    </xf>
    <xf numFmtId="0" fontId="80" fillId="48" borderId="27" xfId="487" applyFont="1" applyFill="1" applyBorder="1" applyAlignment="1" applyProtection="1">
      <alignment horizontal="center" vertical="top" wrapText="1"/>
      <protection hidden="1"/>
    </xf>
    <xf numFmtId="0" fontId="80" fillId="48" borderId="28" xfId="487" applyFont="1" applyFill="1" applyBorder="1" applyAlignment="1" applyProtection="1">
      <alignment horizontal="center" vertical="top" wrapText="1"/>
      <protection hidden="1"/>
    </xf>
    <xf numFmtId="0" fontId="80" fillId="48" borderId="20" xfId="487" applyFont="1" applyFill="1" applyBorder="1" applyAlignment="1" applyProtection="1">
      <alignment horizontal="center" vertical="top" wrapText="1"/>
      <protection hidden="1"/>
    </xf>
    <xf numFmtId="0" fontId="80" fillId="48" borderId="29" xfId="487" applyFont="1" applyFill="1" applyBorder="1" applyAlignment="1" applyProtection="1">
      <alignment horizontal="center" vertical="top" wrapText="1"/>
      <protection hidden="1"/>
    </xf>
    <xf numFmtId="0" fontId="15" fillId="53" borderId="26" xfId="487" applyFont="1" applyFill="1" applyBorder="1" applyAlignment="1" applyProtection="1">
      <alignment horizontal="right"/>
      <protection locked="0"/>
    </xf>
    <xf numFmtId="0" fontId="15" fillId="53" borderId="0" xfId="487" applyFont="1" applyFill="1" applyBorder="1" applyAlignment="1" applyProtection="1">
      <alignment horizontal="right"/>
      <protection locked="0"/>
    </xf>
    <xf numFmtId="0" fontId="3" fillId="48" borderId="0" xfId="487" applyFont="1" applyFill="1" applyBorder="1" applyAlignment="1" applyProtection="1">
      <alignment horizontal="center"/>
      <protection hidden="1"/>
    </xf>
    <xf numFmtId="0" fontId="3" fillId="48" borderId="27" xfId="487" applyFont="1" applyFill="1" applyBorder="1" applyAlignment="1" applyProtection="1">
      <alignment horizontal="center"/>
      <protection hidden="1"/>
    </xf>
    <xf numFmtId="0" fontId="15" fillId="48" borderId="26" xfId="487" applyFont="1" applyFill="1" applyBorder="1" applyAlignment="1" applyProtection="1">
      <alignment horizontal="right"/>
      <protection hidden="1"/>
    </xf>
    <xf numFmtId="0" fontId="15" fillId="48" borderId="0" xfId="487" applyFont="1" applyFill="1" applyBorder="1" applyAlignment="1" applyProtection="1">
      <alignment horizontal="right"/>
      <protection hidden="1"/>
    </xf>
    <xf numFmtId="0" fontId="12" fillId="48" borderId="31" xfId="0" applyFont="1" applyFill="1" applyBorder="1" applyAlignment="1" applyProtection="1">
      <alignment horizontal="center" vertical="center" wrapText="1"/>
      <protection hidden="1"/>
    </xf>
    <xf numFmtId="0" fontId="12" fillId="48" borderId="32" xfId="0" applyFont="1" applyFill="1" applyBorder="1" applyAlignment="1" applyProtection="1">
      <alignment horizontal="center" vertical="center" wrapText="1"/>
      <protection hidden="1"/>
    </xf>
    <xf numFmtId="4" fontId="0" fillId="48" borderId="30" xfId="0" applyNumberFormat="1" applyFill="1" applyBorder="1" applyAlignment="1" applyProtection="1">
      <alignment horizontal="center" vertical="center"/>
      <protection hidden="1"/>
    </xf>
    <xf numFmtId="4" fontId="0" fillId="48" borderId="32" xfId="0" applyNumberFormat="1" applyFill="1" applyBorder="1" applyAlignment="1" applyProtection="1">
      <alignment horizontal="center" vertical="center"/>
      <protection hidden="1"/>
    </xf>
    <xf numFmtId="4" fontId="0" fillId="48" borderId="31" xfId="0" applyNumberFormat="1" applyFill="1" applyBorder="1" applyAlignment="1" applyProtection="1">
      <alignment horizontal="center" vertical="center"/>
      <protection hidden="1"/>
    </xf>
    <xf numFmtId="0" fontId="3" fillId="48" borderId="26" xfId="487" applyFont="1" applyFill="1" applyBorder="1" applyAlignment="1" applyProtection="1">
      <alignment horizontal="right"/>
      <protection hidden="1"/>
    </xf>
    <xf numFmtId="0" fontId="3" fillId="48" borderId="0" xfId="487" applyFont="1" applyFill="1" applyBorder="1" applyAlignment="1" applyProtection="1">
      <alignment horizontal="right"/>
      <protection hidden="1"/>
    </xf>
    <xf numFmtId="0" fontId="3" fillId="48" borderId="0" xfId="487" applyFont="1" applyFill="1" applyBorder="1" applyAlignment="1" applyProtection="1">
      <alignment horizontal="left"/>
      <protection hidden="1"/>
    </xf>
    <xf numFmtId="0" fontId="17" fillId="48" borderId="0" xfId="487" applyFill="1" applyBorder="1" applyAlignment="1" applyProtection="1">
      <alignment horizontal="left"/>
      <protection hidden="1"/>
    </xf>
    <xf numFmtId="0" fontId="12" fillId="48" borderId="55" xfId="0" applyFont="1" applyFill="1" applyBorder="1" applyAlignment="1" applyProtection="1">
      <alignment horizontal="center" vertical="center"/>
      <protection hidden="1"/>
    </xf>
    <xf numFmtId="0" fontId="12" fillId="48" borderId="56" xfId="0" applyFont="1" applyFill="1" applyBorder="1" applyAlignment="1" applyProtection="1">
      <alignment horizontal="center" vertical="center"/>
      <protection hidden="1"/>
    </xf>
    <xf numFmtId="0" fontId="12" fillId="48" borderId="57" xfId="0" applyFont="1" applyFill="1" applyBorder="1" applyAlignment="1" applyProtection="1">
      <alignment horizontal="center" vertical="center"/>
      <protection hidden="1"/>
    </xf>
    <xf numFmtId="0" fontId="12" fillId="48" borderId="53" xfId="0" applyFont="1" applyFill="1" applyBorder="1" applyAlignment="1" applyProtection="1">
      <alignment horizontal="center" vertical="center" wrapText="1"/>
      <protection hidden="1"/>
    </xf>
    <xf numFmtId="0" fontId="12" fillId="48" borderId="54" xfId="0" applyFont="1" applyFill="1" applyBorder="1" applyAlignment="1" applyProtection="1">
      <alignment horizontal="center" vertical="center" wrapText="1"/>
      <protection hidden="1"/>
    </xf>
    <xf numFmtId="4" fontId="0" fillId="48" borderId="52" xfId="0" applyNumberFormat="1" applyFill="1" applyBorder="1" applyAlignment="1" applyProtection="1">
      <alignment horizontal="center" vertical="center"/>
      <protection hidden="1"/>
    </xf>
    <xf numFmtId="4" fontId="0" fillId="48" borderId="54" xfId="0" applyNumberFormat="1" applyFill="1" applyBorder="1" applyAlignment="1" applyProtection="1">
      <alignment horizontal="center" vertical="center"/>
      <protection hidden="1"/>
    </xf>
    <xf numFmtId="4" fontId="0" fillId="48" borderId="53" xfId="0" applyNumberFormat="1" applyFill="1" applyBorder="1" applyAlignment="1" applyProtection="1">
      <alignment horizontal="center" vertical="center"/>
      <protection hidden="1"/>
    </xf>
    <xf numFmtId="190" fontId="12" fillId="48" borderId="0" xfId="487" applyNumberFormat="1" applyFont="1" applyFill="1" applyBorder="1" applyAlignment="1" applyProtection="1">
      <alignment horizontal="left"/>
      <protection hidden="1"/>
    </xf>
    <xf numFmtId="190" fontId="12" fillId="48" borderId="27" xfId="487" applyNumberFormat="1" applyFont="1" applyFill="1" applyBorder="1" applyAlignment="1" applyProtection="1">
      <alignment horizontal="left"/>
      <protection hidden="1"/>
    </xf>
    <xf numFmtId="0" fontId="17" fillId="48" borderId="27" xfId="487" applyFill="1" applyBorder="1" applyAlignment="1" applyProtection="1">
      <alignment horizontal="left"/>
      <protection hidden="1"/>
    </xf>
    <xf numFmtId="0" fontId="17" fillId="48" borderId="20" xfId="487" applyFill="1" applyBorder="1" applyAlignment="1" applyProtection="1">
      <alignment horizontal="left"/>
      <protection hidden="1"/>
    </xf>
    <xf numFmtId="0" fontId="17" fillId="48" borderId="29" xfId="487" applyFill="1" applyBorder="1" applyAlignment="1" applyProtection="1">
      <alignment horizontal="left"/>
      <protection hidden="1"/>
    </xf>
    <xf numFmtId="0" fontId="13" fillId="48" borderId="24" xfId="487" applyFont="1" applyFill="1" applyBorder="1" applyAlignment="1" applyProtection="1">
      <alignment horizontal="center"/>
      <protection hidden="1"/>
    </xf>
    <xf numFmtId="0" fontId="13" fillId="48" borderId="19" xfId="487" applyFont="1" applyFill="1" applyBorder="1" applyAlignment="1" applyProtection="1">
      <alignment horizontal="center"/>
      <protection hidden="1"/>
    </xf>
    <xf numFmtId="14" fontId="3" fillId="48" borderId="19" xfId="487" applyNumberFormat="1" applyFont="1" applyFill="1" applyBorder="1" applyAlignment="1" applyProtection="1">
      <alignment horizontal="left"/>
      <protection hidden="1"/>
    </xf>
    <xf numFmtId="14" fontId="3" fillId="48" borderId="25" xfId="487" applyNumberFormat="1" applyFont="1" applyFill="1" applyBorder="1" applyAlignment="1" applyProtection="1">
      <alignment horizontal="left"/>
      <protection hidden="1"/>
    </xf>
    <xf numFmtId="0" fontId="12" fillId="48" borderId="0" xfId="487" applyFont="1" applyFill="1" applyBorder="1" applyAlignment="1" applyProtection="1">
      <alignment horizontal="left"/>
      <protection hidden="1"/>
    </xf>
    <xf numFmtId="0" fontId="3" fillId="48" borderId="27" xfId="487" applyFont="1" applyFill="1" applyBorder="1" applyAlignment="1" applyProtection="1">
      <alignment horizontal="left"/>
      <protection hidden="1"/>
    </xf>
    <xf numFmtId="190" fontId="3" fillId="48" borderId="0" xfId="487" applyNumberFormat="1" applyFont="1" applyFill="1" applyBorder="1" applyAlignment="1" applyProtection="1">
      <alignment horizontal="left"/>
      <protection hidden="1"/>
    </xf>
    <xf numFmtId="190" fontId="3" fillId="48" borderId="27" xfId="487" applyNumberFormat="1" applyFont="1" applyFill="1" applyBorder="1" applyAlignment="1" applyProtection="1">
      <alignment horizontal="left"/>
      <protection hidden="1"/>
    </xf>
    <xf numFmtId="49" fontId="3" fillId="0" borderId="0" xfId="487" applyNumberFormat="1" applyFont="1" applyFill="1" applyBorder="1" applyAlignment="1" applyProtection="1">
      <alignment horizontal="left"/>
      <protection hidden="1"/>
    </xf>
    <xf numFmtId="10" fontId="7" fillId="48" borderId="41" xfId="487" applyNumberFormat="1" applyFont="1" applyFill="1" applyBorder="1" applyAlignment="1" applyProtection="1">
      <alignment horizontal="center" vertical="center" wrapText="1"/>
    </xf>
    <xf numFmtId="10" fontId="7" fillId="48" borderId="42" xfId="487" applyNumberFormat="1" applyFont="1" applyFill="1" applyBorder="1" applyAlignment="1" applyProtection="1">
      <alignment horizontal="center" vertical="center" wrapText="1"/>
    </xf>
    <xf numFmtId="49" fontId="5" fillId="48" borderId="44" xfId="487" applyNumberFormat="1" applyFont="1" applyFill="1" applyBorder="1" applyAlignment="1" applyProtection="1">
      <alignment horizontal="center" vertical="center"/>
    </xf>
    <xf numFmtId="49" fontId="5" fillId="48" borderId="43" xfId="487" applyNumberFormat="1" applyFont="1" applyFill="1" applyBorder="1" applyAlignment="1" applyProtection="1">
      <alignment horizontal="center" vertical="center"/>
    </xf>
    <xf numFmtId="49" fontId="5" fillId="48" borderId="45" xfId="487" applyNumberFormat="1" applyFont="1" applyFill="1" applyBorder="1" applyAlignment="1" applyProtection="1">
      <alignment horizontal="center" vertical="center"/>
    </xf>
    <xf numFmtId="0" fontId="72" fillId="48" borderId="0" xfId="487" applyFont="1" applyFill="1" applyBorder="1" applyAlignment="1" applyProtection="1">
      <alignment horizontal="center" vertical="justify"/>
    </xf>
    <xf numFmtId="0" fontId="72" fillId="48" borderId="0" xfId="487" quotePrefix="1" applyFont="1" applyFill="1" applyBorder="1" applyAlignment="1" applyProtection="1">
      <alignment horizontal="center" vertical="justify"/>
    </xf>
    <xf numFmtId="1" fontId="4" fillId="48" borderId="41" xfId="487" applyNumberFormat="1" applyFont="1" applyFill="1" applyBorder="1" applyAlignment="1" applyProtection="1">
      <alignment horizontal="center" vertical="center"/>
      <protection locked="0"/>
    </xf>
    <xf numFmtId="1" fontId="4" fillId="48" borderId="42" xfId="487" applyNumberFormat="1" applyFont="1" applyFill="1" applyBorder="1" applyAlignment="1" applyProtection="1">
      <alignment horizontal="center" vertical="center"/>
      <protection locked="0"/>
    </xf>
    <xf numFmtId="0" fontId="73" fillId="48" borderId="0" xfId="487" applyFont="1" applyFill="1" applyBorder="1" applyAlignment="1" applyProtection="1">
      <alignment horizontal="center" vertical="justify"/>
    </xf>
    <xf numFmtId="10" fontId="7" fillId="48" borderId="36" xfId="487" applyNumberFormat="1" applyFont="1" applyFill="1" applyBorder="1" applyAlignment="1" applyProtection="1">
      <alignment horizontal="center" vertical="center" wrapText="1"/>
    </xf>
    <xf numFmtId="10" fontId="7" fillId="48" borderId="0" xfId="487" applyNumberFormat="1" applyFont="1" applyFill="1" applyBorder="1" applyAlignment="1" applyProtection="1">
      <alignment horizontal="center" vertical="center" wrapText="1"/>
    </xf>
    <xf numFmtId="15" fontId="4" fillId="48" borderId="41" xfId="487" applyNumberFormat="1" applyFont="1" applyFill="1" applyBorder="1" applyAlignment="1" applyProtection="1">
      <alignment horizontal="center" vertical="center"/>
    </xf>
    <xf numFmtId="15" fontId="4" fillId="48" borderId="42" xfId="487" applyNumberFormat="1" applyFont="1" applyFill="1" applyBorder="1" applyAlignment="1" applyProtection="1">
      <alignment horizontal="center" vertical="center"/>
    </xf>
    <xf numFmtId="0" fontId="13" fillId="48" borderId="0" xfId="487" applyFont="1" applyFill="1" applyBorder="1" applyAlignment="1" applyProtection="1">
      <alignment horizontal="center" vertical="center"/>
    </xf>
    <xf numFmtId="0" fontId="13" fillId="48" borderId="10" xfId="487" applyFont="1" applyFill="1" applyBorder="1" applyAlignment="1" applyProtection="1">
      <alignment horizontal="center" vertical="center"/>
    </xf>
    <xf numFmtId="176" fontId="70" fillId="57" borderId="10" xfId="487" applyNumberFormat="1" applyFont="1" applyFill="1" applyBorder="1" applyAlignment="1" applyProtection="1">
      <alignment horizontal="center" vertical="center"/>
    </xf>
    <xf numFmtId="176" fontId="17" fillId="48" borderId="35" xfId="487" applyNumberFormat="1" applyFill="1" applyBorder="1" applyAlignment="1" applyProtection="1">
      <alignment horizontal="center" vertical="top"/>
    </xf>
    <xf numFmtId="176" fontId="17" fillId="48" borderId="34" xfId="487" applyNumberFormat="1" applyFill="1" applyBorder="1" applyAlignment="1" applyProtection="1">
      <alignment horizontal="center" vertical="top"/>
    </xf>
    <xf numFmtId="0" fontId="13" fillId="48" borderId="36" xfId="487" applyFont="1" applyFill="1" applyBorder="1" applyAlignment="1" applyProtection="1">
      <alignment horizontal="center"/>
      <protection hidden="1"/>
    </xf>
    <xf numFmtId="0" fontId="13" fillId="48" borderId="0" xfId="487" applyFont="1" applyFill="1" applyBorder="1" applyAlignment="1" applyProtection="1">
      <alignment horizontal="center" wrapText="1"/>
      <protection hidden="1"/>
    </xf>
    <xf numFmtId="49" fontId="7" fillId="52" borderId="19" xfId="0" applyNumberFormat="1" applyFont="1" applyFill="1" applyBorder="1" applyAlignment="1" applyProtection="1">
      <alignment horizontal="left" vertical="center"/>
      <protection locked="0"/>
    </xf>
    <xf numFmtId="2" fontId="7" fillId="52" borderId="0" xfId="0" applyNumberFormat="1" applyFont="1" applyFill="1" applyAlignment="1" applyProtection="1">
      <alignment horizontal="left" vertical="center"/>
      <protection locked="0"/>
    </xf>
    <xf numFmtId="2" fontId="3" fillId="52" borderId="20" xfId="0" applyNumberFormat="1" applyFont="1" applyFill="1" applyBorder="1" applyAlignment="1" applyProtection="1">
      <alignment horizontal="left" vertical="center"/>
      <protection locked="0"/>
    </xf>
    <xf numFmtId="1" fontId="12" fillId="52" borderId="19" xfId="0" applyNumberFormat="1" applyFont="1" applyFill="1" applyBorder="1" applyAlignment="1" applyProtection="1">
      <alignment horizontal="left" vertical="center"/>
      <protection locked="0"/>
    </xf>
    <xf numFmtId="0" fontId="12" fillId="52" borderId="20" xfId="0" applyNumberFormat="1" applyFont="1" applyFill="1" applyBorder="1" applyAlignment="1" applyProtection="1">
      <alignment horizontal="left" vertical="center"/>
      <protection locked="0"/>
    </xf>
    <xf numFmtId="2" fontId="5" fillId="52" borderId="0" xfId="0" applyNumberFormat="1" applyFont="1" applyFill="1" applyBorder="1" applyAlignment="1" applyProtection="1">
      <alignment horizontal="left" vertical="center"/>
      <protection locked="0"/>
    </xf>
    <xf numFmtId="2" fontId="7" fillId="52" borderId="0" xfId="0" applyNumberFormat="1" applyFont="1" applyFill="1" applyBorder="1" applyAlignment="1" applyProtection="1">
      <alignment horizontal="left" vertical="center"/>
      <protection locked="0"/>
    </xf>
    <xf numFmtId="2" fontId="5" fillId="52" borderId="48" xfId="0" applyNumberFormat="1" applyFont="1" applyFill="1" applyBorder="1" applyAlignment="1" applyProtection="1">
      <alignment horizontal="left" vertical="center"/>
      <protection locked="0"/>
    </xf>
    <xf numFmtId="2" fontId="5" fillId="52" borderId="49" xfId="0" applyNumberFormat="1" applyFont="1" applyFill="1" applyBorder="1" applyAlignment="1" applyProtection="1">
      <alignment horizontal="left" vertical="center"/>
      <protection locked="0"/>
    </xf>
    <xf numFmtId="0" fontId="7" fillId="52" borderId="20" xfId="0" applyNumberFormat="1" applyFont="1" applyFill="1" applyBorder="1" applyAlignment="1" applyProtection="1">
      <alignment horizontal="left" vertical="center"/>
      <protection locked="0"/>
    </xf>
  </cellXfs>
  <cellStyles count="760">
    <cellStyle name="_CRONOGRAMA MODELO" xfId="1"/>
    <cellStyle name="_CRONOGRAMA MODELO_SERVIÇOS &amp; COMPOSIÇÕES (COR-SUDE2012) SUELY" xfId="2"/>
    <cellStyle name="_Teixeira Soares - EE Guarauna - REVISÃO - ADITIVO" xfId="3"/>
    <cellStyle name="_Teixeira Soares - EE Guarauna - REVISÃO - ADITIVO_SERVIÇOS &amp; COMPOSIÇÕES (COR-SUDE2012) SUELY" xfId="4"/>
    <cellStyle name="20% - Cor1" xfId="5"/>
    <cellStyle name="20% - Cor1 2" xfId="6"/>
    <cellStyle name="20% - Cor2" xfId="7"/>
    <cellStyle name="20% - Cor2 2" xfId="8"/>
    <cellStyle name="20% - Cor3" xfId="9"/>
    <cellStyle name="20% - Cor3 2" xfId="10"/>
    <cellStyle name="20% - Cor4" xfId="11"/>
    <cellStyle name="20% - Cor4 2" xfId="12"/>
    <cellStyle name="20% - Cor5" xfId="13"/>
    <cellStyle name="20% - Cor5 2" xfId="14"/>
    <cellStyle name="20% - Cor6" xfId="15"/>
    <cellStyle name="20% - Cor6 2" xfId="16"/>
    <cellStyle name="20% - Ênfase1 2" xfId="17"/>
    <cellStyle name="20% - Ênfase1 2 2" xfId="18"/>
    <cellStyle name="20% - Ênfase1 2 2 2" xfId="19"/>
    <cellStyle name="20% - Ênfase1 2 3" xfId="20"/>
    <cellStyle name="20% - Ênfase1 2 4" xfId="21"/>
    <cellStyle name="20% - Ênfase1 3" xfId="22"/>
    <cellStyle name="20% - Ênfase1 3 2" xfId="23"/>
    <cellStyle name="20% - Ênfase1 3 3" xfId="24"/>
    <cellStyle name="20% - Ênfase1 4" xfId="25"/>
    <cellStyle name="20% - Ênfase1 5" xfId="26"/>
    <cellStyle name="20% - Ênfase2 2" xfId="27"/>
    <cellStyle name="20% - Ênfase2 2 2" xfId="28"/>
    <cellStyle name="20% - Ênfase2 2 2 2" xfId="29"/>
    <cellStyle name="20% - Ênfase2 2 3" xfId="30"/>
    <cellStyle name="20% - Ênfase2 2 4" xfId="31"/>
    <cellStyle name="20% - Ênfase2 3" xfId="32"/>
    <cellStyle name="20% - Ênfase2 3 2" xfId="33"/>
    <cellStyle name="20% - Ênfase2 3 3" xfId="34"/>
    <cellStyle name="20% - Ênfase2 4" xfId="35"/>
    <cellStyle name="20% - Ênfase2 5" xfId="36"/>
    <cellStyle name="20% - Ênfase3 2" xfId="37"/>
    <cellStyle name="20% - Ênfase3 2 2" xfId="38"/>
    <cellStyle name="20% - Ênfase3 2 2 2" xfId="39"/>
    <cellStyle name="20% - Ênfase3 2 3" xfId="40"/>
    <cellStyle name="20% - Ênfase3 2 4" xfId="41"/>
    <cellStyle name="20% - Ênfase3 3" xfId="42"/>
    <cellStyle name="20% - Ênfase3 3 2" xfId="43"/>
    <cellStyle name="20% - Ênfase3 3 3" xfId="44"/>
    <cellStyle name="20% - Ênfase3 4" xfId="45"/>
    <cellStyle name="20% - Ênfase3 5" xfId="46"/>
    <cellStyle name="20% - Ênfase4 2" xfId="47"/>
    <cellStyle name="20% - Ênfase4 2 2" xfId="48"/>
    <cellStyle name="20% - Ênfase4 2 2 2" xfId="49"/>
    <cellStyle name="20% - Ênfase4 2 3" xfId="50"/>
    <cellStyle name="20% - Ênfase4 2 4" xfId="51"/>
    <cellStyle name="20% - Ênfase4 3" xfId="52"/>
    <cellStyle name="20% - Ênfase4 3 2" xfId="53"/>
    <cellStyle name="20% - Ênfase4 3 3" xfId="54"/>
    <cellStyle name="20% - Ênfase4 4" xfId="55"/>
    <cellStyle name="20% - Ênfase4 5" xfId="56"/>
    <cellStyle name="20% - Ênfase5 2" xfId="57"/>
    <cellStyle name="20% - Ênfase5 2 2" xfId="58"/>
    <cellStyle name="20% - Ênfase5 2 2 2" xfId="59"/>
    <cellStyle name="20% - Ênfase5 2 3" xfId="60"/>
    <cellStyle name="20% - Ênfase5 2 4" xfId="61"/>
    <cellStyle name="20% - Ênfase5 3" xfId="62"/>
    <cellStyle name="20% - Ênfase5 3 2" xfId="63"/>
    <cellStyle name="20% - Ênfase5 3 3" xfId="64"/>
    <cellStyle name="20% - Ênfase5 4" xfId="65"/>
    <cellStyle name="20% - Ênfase6 2" xfId="66"/>
    <cellStyle name="20% - Ênfase6 2 2" xfId="67"/>
    <cellStyle name="20% - Ênfase6 2 2 2" xfId="68"/>
    <cellStyle name="20% - Ênfase6 2 3" xfId="69"/>
    <cellStyle name="20% - Ênfase6 2 4" xfId="70"/>
    <cellStyle name="20% - Ênfase6 3" xfId="71"/>
    <cellStyle name="20% - Ênfase6 3 2" xfId="72"/>
    <cellStyle name="20% - Ênfase6 3 3" xfId="73"/>
    <cellStyle name="20% - Ênfase6 4" xfId="74"/>
    <cellStyle name="40% - Cor1" xfId="75"/>
    <cellStyle name="40% - Cor1 2" xfId="76"/>
    <cellStyle name="40% - Cor2" xfId="77"/>
    <cellStyle name="40% - Cor2 2" xfId="78"/>
    <cellStyle name="40% - Cor3" xfId="79"/>
    <cellStyle name="40% - Cor3 2" xfId="80"/>
    <cellStyle name="40% - Cor4" xfId="81"/>
    <cellStyle name="40% - Cor4 2" xfId="82"/>
    <cellStyle name="40% - Cor5" xfId="83"/>
    <cellStyle name="40% - Cor5 2" xfId="84"/>
    <cellStyle name="40% - Cor6" xfId="85"/>
    <cellStyle name="40% - Cor6 2" xfId="86"/>
    <cellStyle name="40% - Ênfase1 2" xfId="87"/>
    <cellStyle name="40% - Ênfase1 2 2" xfId="88"/>
    <cellStyle name="40% - Ênfase1 2 2 2" xfId="89"/>
    <cellStyle name="40% - Ênfase1 2 3" xfId="90"/>
    <cellStyle name="40% - Ênfase1 2 4" xfId="91"/>
    <cellStyle name="40% - Ênfase1 3" xfId="92"/>
    <cellStyle name="40% - Ênfase1 3 2" xfId="93"/>
    <cellStyle name="40% - Ênfase1 3 3" xfId="94"/>
    <cellStyle name="40% - Ênfase1 4" xfId="95"/>
    <cellStyle name="40% - Ênfase2 2" xfId="96"/>
    <cellStyle name="40% - Ênfase2 2 2" xfId="97"/>
    <cellStyle name="40% - Ênfase2 2 2 2" xfId="98"/>
    <cellStyle name="40% - Ênfase2 2 3" xfId="99"/>
    <cellStyle name="40% - Ênfase2 2 4" xfId="100"/>
    <cellStyle name="40% - Ênfase2 3" xfId="101"/>
    <cellStyle name="40% - Ênfase2 3 2" xfId="102"/>
    <cellStyle name="40% - Ênfase2 3 3" xfId="103"/>
    <cellStyle name="40% - Ênfase2 4" xfId="104"/>
    <cellStyle name="40% - Ênfase3 2" xfId="105"/>
    <cellStyle name="40% - Ênfase3 2 2" xfId="106"/>
    <cellStyle name="40% - Ênfase3 2 2 2" xfId="107"/>
    <cellStyle name="40% - Ênfase3 2 3" xfId="108"/>
    <cellStyle name="40% - Ênfase3 2 4" xfId="109"/>
    <cellStyle name="40% - Ênfase3 3" xfId="110"/>
    <cellStyle name="40% - Ênfase3 3 2" xfId="111"/>
    <cellStyle name="40% - Ênfase3 3 3" xfId="112"/>
    <cellStyle name="40% - Ênfase3 4" xfId="113"/>
    <cellStyle name="40% - Ênfase3 5" xfId="114"/>
    <cellStyle name="40% - Ênfase4 2" xfId="115"/>
    <cellStyle name="40% - Ênfase4 2 2" xfId="116"/>
    <cellStyle name="40% - Ênfase4 2 2 2" xfId="117"/>
    <cellStyle name="40% - Ênfase4 2 3" xfId="118"/>
    <cellStyle name="40% - Ênfase4 2 4" xfId="119"/>
    <cellStyle name="40% - Ênfase4 3" xfId="120"/>
    <cellStyle name="40% - Ênfase4 3 2" xfId="121"/>
    <cellStyle name="40% - Ênfase4 3 3" xfId="122"/>
    <cellStyle name="40% - Ênfase4 4" xfId="123"/>
    <cellStyle name="40% - Ênfase5 2" xfId="124"/>
    <cellStyle name="40% - Ênfase5 2 2" xfId="125"/>
    <cellStyle name="40% - Ênfase5 2 2 2" xfId="126"/>
    <cellStyle name="40% - Ênfase5 2 3" xfId="127"/>
    <cellStyle name="40% - Ênfase5 2 4" xfId="128"/>
    <cellStyle name="40% - Ênfase5 3" xfId="129"/>
    <cellStyle name="40% - Ênfase5 3 2" xfId="130"/>
    <cellStyle name="40% - Ênfase5 3 3" xfId="131"/>
    <cellStyle name="40% - Ênfase5 4" xfId="132"/>
    <cellStyle name="40% - Ênfase6 2" xfId="133"/>
    <cellStyle name="40% - Ênfase6 2 2" xfId="134"/>
    <cellStyle name="40% - Ênfase6 2 2 2" xfId="135"/>
    <cellStyle name="40% - Ênfase6 2 3" xfId="136"/>
    <cellStyle name="40% - Ênfase6 2 4" xfId="137"/>
    <cellStyle name="40% - Ênfase6 3" xfId="138"/>
    <cellStyle name="40% - Ênfase6 3 2" xfId="139"/>
    <cellStyle name="40% - Ênfase6 3 3" xfId="140"/>
    <cellStyle name="40% - Ênfase6 4" xfId="141"/>
    <cellStyle name="60% - Cor1" xfId="142"/>
    <cellStyle name="60% - Cor1 2" xfId="143"/>
    <cellStyle name="60% - Cor2" xfId="144"/>
    <cellStyle name="60% - Cor2 2" xfId="145"/>
    <cellStyle name="60% - Cor3" xfId="146"/>
    <cellStyle name="60% - Cor3 2" xfId="147"/>
    <cellStyle name="60% - Cor4" xfId="148"/>
    <cellStyle name="60% - Cor4 2" xfId="149"/>
    <cellStyle name="60% - Cor5" xfId="150"/>
    <cellStyle name="60% - Cor5 2" xfId="151"/>
    <cellStyle name="60% - Cor6" xfId="152"/>
    <cellStyle name="60% - Cor6 2" xfId="153"/>
    <cellStyle name="60% - Ênfase1 2" xfId="154"/>
    <cellStyle name="60% - Ênfase1 3" xfId="155"/>
    <cellStyle name="60% - Ênfase2 2" xfId="156"/>
    <cellStyle name="60% - Ênfase2 3" xfId="157"/>
    <cellStyle name="60% - Ênfase3 2" xfId="158"/>
    <cellStyle name="60% - Ênfase3 2 2" xfId="159"/>
    <cellStyle name="60% - Ênfase3 3" xfId="160"/>
    <cellStyle name="60% - Ênfase4 2" xfId="161"/>
    <cellStyle name="60% - Ênfase4 2 2" xfId="162"/>
    <cellStyle name="60% - Ênfase4 3" xfId="163"/>
    <cellStyle name="60% - Ênfase5 2" xfId="164"/>
    <cellStyle name="60% - Ênfase5 3" xfId="165"/>
    <cellStyle name="60% - Ênfase6 2" xfId="166"/>
    <cellStyle name="60% - Ênfase6 2 2" xfId="167"/>
    <cellStyle name="60% - Ênfase6 3" xfId="168"/>
    <cellStyle name="Bom 2" xfId="169"/>
    <cellStyle name="Bom 3" xfId="170"/>
    <cellStyle name="Cabeçalho 1" xfId="171"/>
    <cellStyle name="Cabeçalho 1 2" xfId="172"/>
    <cellStyle name="Cabeçalho 2" xfId="173"/>
    <cellStyle name="Cabeçalho 2 2" xfId="174"/>
    <cellStyle name="Cabeçalho 3" xfId="175"/>
    <cellStyle name="Cabeçalho 3 2" xfId="176"/>
    <cellStyle name="Cabeçalho 4" xfId="177"/>
    <cellStyle name="Cabeçalho 4 2" xfId="178"/>
    <cellStyle name="Cálculo 2" xfId="179"/>
    <cellStyle name="Cálculo 2 2" xfId="180"/>
    <cellStyle name="Cálculo 2 2 2" xfId="181"/>
    <cellStyle name="Cálculo 2 2_CÁLCULO DE HORAS - tabela MARÇO 2014" xfId="182"/>
    <cellStyle name="Cálculo 2 3" xfId="183"/>
    <cellStyle name="Cálculo 2 3 2" xfId="184"/>
    <cellStyle name="Cálculo 2 3_CÁLCULO DE HORAS - tabela MARÇO 2014" xfId="185"/>
    <cellStyle name="Cálculo 2 4" xfId="186"/>
    <cellStyle name="Cálculo 2_AQPNG_ORC_R01_2013_11_22(OBRA COMPLETA) 29112013-2" xfId="187"/>
    <cellStyle name="Cálculo 3" xfId="188"/>
    <cellStyle name="Cálculo 3 2" xfId="189"/>
    <cellStyle name="Cálculo 3_CÁLCULO DE HORAS - tabela MARÇO 2014" xfId="190"/>
    <cellStyle name="category" xfId="191"/>
    <cellStyle name="Célula de Verificação 2" xfId="192"/>
    <cellStyle name="Célula de Verificação 3" xfId="193"/>
    <cellStyle name="Célula Ligada" xfId="194"/>
    <cellStyle name="Célula Ligada 2" xfId="195"/>
    <cellStyle name="Célula Vinculada 2" xfId="196"/>
    <cellStyle name="Célula Vinculada 3" xfId="197"/>
    <cellStyle name="Comma" xfId="198"/>
    <cellStyle name="Comma [0]_aola" xfId="199"/>
    <cellStyle name="Comma_5 Series SW" xfId="200"/>
    <cellStyle name="Comma0" xfId="201"/>
    <cellStyle name="Comma0 - Modelo1" xfId="202"/>
    <cellStyle name="Comma0 - Style1" xfId="203"/>
    <cellStyle name="Comma1 - Modelo2" xfId="204"/>
    <cellStyle name="Comma1 - Style2" xfId="205"/>
    <cellStyle name="Cor1" xfId="206"/>
    <cellStyle name="Cor1 2" xfId="207"/>
    <cellStyle name="Cor2" xfId="208"/>
    <cellStyle name="Cor2 2" xfId="209"/>
    <cellStyle name="Cor3" xfId="210"/>
    <cellStyle name="Cor3 2" xfId="211"/>
    <cellStyle name="Cor4" xfId="212"/>
    <cellStyle name="Cor4 2" xfId="213"/>
    <cellStyle name="Cor5" xfId="214"/>
    <cellStyle name="Cor5 2" xfId="215"/>
    <cellStyle name="Cor6" xfId="216"/>
    <cellStyle name="Cor6 2" xfId="217"/>
    <cellStyle name="Correcto" xfId="218"/>
    <cellStyle name="Correcto 2" xfId="219"/>
    <cellStyle name="Currency" xfId="220"/>
    <cellStyle name="Currency $" xfId="221"/>
    <cellStyle name="Currency [0]_1995" xfId="222"/>
    <cellStyle name="Currency_1995" xfId="223"/>
    <cellStyle name="Currency0" xfId="224"/>
    <cellStyle name="Date" xfId="225"/>
    <cellStyle name="Dia" xfId="226"/>
    <cellStyle name="Encabez1" xfId="227"/>
    <cellStyle name="Encabez2" xfId="228"/>
    <cellStyle name="Ênfase1 2" xfId="229"/>
    <cellStyle name="Ênfase1 3" xfId="230"/>
    <cellStyle name="Ênfase2 2" xfId="231"/>
    <cellStyle name="Ênfase2 3" xfId="232"/>
    <cellStyle name="Ênfase3 2" xfId="233"/>
    <cellStyle name="Ênfase3 3" xfId="234"/>
    <cellStyle name="Ênfase4 2" xfId="235"/>
    <cellStyle name="Ênfase4 3" xfId="236"/>
    <cellStyle name="Ênfase5 2" xfId="237"/>
    <cellStyle name="Ênfase5 3" xfId="238"/>
    <cellStyle name="Ênfase6 2" xfId="239"/>
    <cellStyle name="Ênfase6 3" xfId="240"/>
    <cellStyle name="Entrada 2" xfId="241"/>
    <cellStyle name="Entrada 2 2" xfId="242"/>
    <cellStyle name="Entrada 2 2 2" xfId="243"/>
    <cellStyle name="Entrada 2 2_CÁLCULO DE HORAS - tabela MARÇO 2014" xfId="244"/>
    <cellStyle name="Entrada 2 3" xfId="245"/>
    <cellStyle name="Entrada 2 3 2" xfId="246"/>
    <cellStyle name="Entrada 2 3_CÁLCULO DE HORAS - tabela MARÇO 2014" xfId="247"/>
    <cellStyle name="Entrada 2 4" xfId="248"/>
    <cellStyle name="Entrada 2_AQPNG_ORC_R01_2013_11_22(OBRA COMPLETA) 29112013-2" xfId="249"/>
    <cellStyle name="Entrada 3" xfId="250"/>
    <cellStyle name="Entrada 3 2" xfId="251"/>
    <cellStyle name="Entrada 3_CÁLCULO DE HORAS - tabela MARÇO 2014" xfId="252"/>
    <cellStyle name="ESPECM" xfId="253"/>
    <cellStyle name="Estilo 1" xfId="254"/>
    <cellStyle name="Estilo 1 2" xfId="255"/>
    <cellStyle name="Estilo 1_AQPNG_ORC_R01_2013_11_22(OBRA COMPLETA) 29112013-2" xfId="256"/>
    <cellStyle name="Euro" xfId="257"/>
    <cellStyle name="Excel Built-in Comma" xfId="258"/>
    <cellStyle name="Excel Built-in Comma 2" xfId="259"/>
    <cellStyle name="Excel Built-in Comma 2 2" xfId="260"/>
    <cellStyle name="Excel Built-in Comma 3" xfId="261"/>
    <cellStyle name="Excel Built-in Comma 4" xfId="262"/>
    <cellStyle name="Excel Built-in Comma 5" xfId="263"/>
    <cellStyle name="Excel Built-in Normal" xfId="264"/>
    <cellStyle name="Excel Built-in Normal 2" xfId="265"/>
    <cellStyle name="Excel Built-in Normal 2 2" xfId="266"/>
    <cellStyle name="Excel Built-in Normal 3" xfId="267"/>
    <cellStyle name="Excel Built-in Normal 4" xfId="268"/>
    <cellStyle name="Excel Built-in Normal 5" xfId="269"/>
    <cellStyle name="Excel Built-in Normal_Planilha RETROFIT PALÁCIO - VRF  DEZEMBRO  2013 CRONOGRAMA 15 MESES _ R02 - 2" xfId="270"/>
    <cellStyle name="F2" xfId="271"/>
    <cellStyle name="F3" xfId="272"/>
    <cellStyle name="F4" xfId="273"/>
    <cellStyle name="F5" xfId="274"/>
    <cellStyle name="F6" xfId="275"/>
    <cellStyle name="F7" xfId="276"/>
    <cellStyle name="F8" xfId="277"/>
    <cellStyle name="Fijo" xfId="278"/>
    <cellStyle name="Financiero" xfId="279"/>
    <cellStyle name="Fixed" xfId="280"/>
    <cellStyle name="Followed Hyperlink" xfId="281"/>
    <cellStyle name="Grey" xfId="282"/>
    <cellStyle name="HEADER" xfId="283"/>
    <cellStyle name="Heading 1" xfId="284"/>
    <cellStyle name="Heading 2" xfId="285"/>
    <cellStyle name="Hiperlink 2" xfId="286"/>
    <cellStyle name="Incorrecto" xfId="287"/>
    <cellStyle name="Incorrecto 2" xfId="288"/>
    <cellStyle name="Incorreto 2" xfId="289"/>
    <cellStyle name="Incorreto 3" xfId="290"/>
    <cellStyle name="Input [yellow]" xfId="291"/>
    <cellStyle name="Millares [0]_10 AVERIAS MASIVAS + ANT" xfId="292"/>
    <cellStyle name="Millares_10 AVERIAS MASIVAS + ANT" xfId="293"/>
    <cellStyle name="Model" xfId="294"/>
    <cellStyle name="Moeda 10" xfId="295"/>
    <cellStyle name="Moeda 11" xfId="296"/>
    <cellStyle name="Moeda 12" xfId="757"/>
    <cellStyle name="Moeda 2" xfId="297"/>
    <cellStyle name="Moeda 2 2" xfId="298"/>
    <cellStyle name="Moeda 2 2 2" xfId="299"/>
    <cellStyle name="Moeda 2 2 3" xfId="300"/>
    <cellStyle name="Moeda 2 2 4" xfId="301"/>
    <cellStyle name="Moeda 2 2_AQPNG_ORC_R01_2013_11_22(OBRA COMPLETA) 29112013-2" xfId="302"/>
    <cellStyle name="Moeda 2 3" xfId="303"/>
    <cellStyle name="Moeda 2 3 2" xfId="304"/>
    <cellStyle name="Moeda 2 3_AQPNG_ORC_R01_2013_11_22(OBRA COMPLETA) 29112013-2" xfId="305"/>
    <cellStyle name="Moeda 2 4" xfId="306"/>
    <cellStyle name="Moeda 2 5" xfId="307"/>
    <cellStyle name="Moeda 2_AQPNG_ORC_R01_2013_11_22(OBRA COMPLETA) 29112013-2" xfId="308"/>
    <cellStyle name="Moeda 3" xfId="309"/>
    <cellStyle name="Moeda 3 2" xfId="310"/>
    <cellStyle name="Moeda 3 2 2" xfId="311"/>
    <cellStyle name="Moeda 3 2_AQPNG_ORC_R01_2013_11_22(OBRA COMPLETA) 29112013-2" xfId="312"/>
    <cellStyle name="Moeda 3 3" xfId="313"/>
    <cellStyle name="Moeda 3 3 2" xfId="314"/>
    <cellStyle name="Moeda 3 3_AQPNG_ORC_R01_2013_11_22(OBRA COMPLETA) 29112013-2" xfId="315"/>
    <cellStyle name="Moeda 3 4" xfId="316"/>
    <cellStyle name="Moeda 3_AQPNG_ORC_R01_2013_11_22(OBRA COMPLETA) 29112013-2" xfId="317"/>
    <cellStyle name="Moeda 4" xfId="318"/>
    <cellStyle name="Moeda 4 2" xfId="319"/>
    <cellStyle name="Moeda 4 2 2" xfId="320"/>
    <cellStyle name="Moeda 4 2 2 2" xfId="321"/>
    <cellStyle name="Moeda 4 2 3" xfId="322"/>
    <cellStyle name="Moeda 4 2 4" xfId="323"/>
    <cellStyle name="Moeda 4 2_AQPNG_ORC_R01_2013_11_22(OBRA COMPLETA) 29112013-2" xfId="324"/>
    <cellStyle name="Moeda 4 3" xfId="325"/>
    <cellStyle name="Moeda 4 3 2" xfId="326"/>
    <cellStyle name="Moeda 4 3 3" xfId="327"/>
    <cellStyle name="Moeda 4 4" xfId="328"/>
    <cellStyle name="Moeda 4 5" xfId="329"/>
    <cellStyle name="Moeda 4_AQPNG_ORC_R01_2013_11_22(OBRA COMPLETA) 29112013-2" xfId="330"/>
    <cellStyle name="Moeda 5" xfId="331"/>
    <cellStyle name="Moeda 5 10" xfId="332"/>
    <cellStyle name="Moeda 5 11" xfId="333"/>
    <cellStyle name="Moeda 5 2" xfId="334"/>
    <cellStyle name="Moeda 5 2 2" xfId="335"/>
    <cellStyle name="Moeda 5 2 2 2" xfId="336"/>
    <cellStyle name="Moeda 5 2 2 3" xfId="337"/>
    <cellStyle name="Moeda 5 2 3" xfId="338"/>
    <cellStyle name="Moeda 5 2 3 2" xfId="339"/>
    <cellStyle name="Moeda 5 2 4" xfId="340"/>
    <cellStyle name="Moeda 5 2 5" xfId="341"/>
    <cellStyle name="Moeda 5 3" xfId="342"/>
    <cellStyle name="Moeda 5 3 2" xfId="343"/>
    <cellStyle name="Moeda 5 3 2 2" xfId="344"/>
    <cellStyle name="Moeda 5 3 3" xfId="345"/>
    <cellStyle name="Moeda 5 3 4" xfId="346"/>
    <cellStyle name="Moeda 5 4" xfId="347"/>
    <cellStyle name="Moeda 5 5" xfId="348"/>
    <cellStyle name="Moeda 5 5 2" xfId="349"/>
    <cellStyle name="Moeda 5 5 3" xfId="350"/>
    <cellStyle name="Moeda 5 6" xfId="351"/>
    <cellStyle name="Moeda 5 6 2" xfId="352"/>
    <cellStyle name="Moeda 5 6 3" xfId="353"/>
    <cellStyle name="Moeda 5 7" xfId="354"/>
    <cellStyle name="Moeda 5 7 2" xfId="355"/>
    <cellStyle name="Moeda 5 8" xfId="356"/>
    <cellStyle name="Moeda 5 8 2" xfId="357"/>
    <cellStyle name="Moeda 5 9" xfId="358"/>
    <cellStyle name="Moeda 5_AQPNG_ORC_R01_2013_11_22(OBRA COMPLETA) 29112013-2" xfId="359"/>
    <cellStyle name="Moeda 6" xfId="360"/>
    <cellStyle name="Moeda 6 2" xfId="361"/>
    <cellStyle name="Moeda 6 2 2" xfId="362"/>
    <cellStyle name="Moeda 6 3" xfId="363"/>
    <cellStyle name="Moeda 6 4" xfId="364"/>
    <cellStyle name="Moeda 6_AQPNG_ORC_R01_2013_11_22(OBRA COMPLETA) 29112013-2" xfId="365"/>
    <cellStyle name="Moeda 7" xfId="366"/>
    <cellStyle name="Moeda 7 2" xfId="367"/>
    <cellStyle name="Moeda 8" xfId="368"/>
    <cellStyle name="Moeda 8 2" xfId="369"/>
    <cellStyle name="Moeda 9" xfId="370"/>
    <cellStyle name="Moneda [0]_10 AVERIAS MASIVAS + ANT" xfId="371"/>
    <cellStyle name="Moneda_10 AVERIAS MASIVAS + ANT" xfId="372"/>
    <cellStyle name="Monetario" xfId="373"/>
    <cellStyle name="Neutra 2" xfId="374"/>
    <cellStyle name="Neutra 3" xfId="375"/>
    <cellStyle name="Neutro" xfId="376"/>
    <cellStyle name="Neutro 2" xfId="377"/>
    <cellStyle name="no dec" xfId="378"/>
    <cellStyle name="Normal" xfId="0" builtinId="0"/>
    <cellStyle name="Normal - Style1" xfId="379"/>
    <cellStyle name="Normal 10" xfId="380"/>
    <cellStyle name="Normal 10 2" xfId="381"/>
    <cellStyle name="Normal 10 3" xfId="382"/>
    <cellStyle name="Normal 10 3 2" xfId="383"/>
    <cellStyle name="Normal 10 4" xfId="384"/>
    <cellStyle name="Normal 10 5" xfId="385"/>
    <cellStyle name="Normal 10_AQPNG_ORC_R01_2013_11_22(OBRA COMPLETA) 29112013-2" xfId="386"/>
    <cellStyle name="Normal 11" xfId="387"/>
    <cellStyle name="Normal 11 2" xfId="388"/>
    <cellStyle name="Normal 11 2 2" xfId="389"/>
    <cellStyle name="Normal 11 3" xfId="390"/>
    <cellStyle name="Normal 11 4" xfId="391"/>
    <cellStyle name="Normal 11 5" xfId="392"/>
    <cellStyle name="Normal 11_AQPNG_ORC_R01_2013_11_22(OBRA COMPLETA) 29112013-2" xfId="393"/>
    <cellStyle name="Normal 12" xfId="394"/>
    <cellStyle name="Normal 12 2" xfId="395"/>
    <cellStyle name="Normal 12 2 2" xfId="396"/>
    <cellStyle name="Normal 12 2 3" xfId="397"/>
    <cellStyle name="Normal 12 2_CÁLCULO DE HORAS - tabela MARÇO 2014" xfId="398"/>
    <cellStyle name="Normal 12 3" xfId="399"/>
    <cellStyle name="Normal 12 3 2" xfId="400"/>
    <cellStyle name="Normal 12 3_CÁLCULO DE HORAS - tabela MARÇO 2014" xfId="401"/>
    <cellStyle name="Normal 12 4" xfId="402"/>
    <cellStyle name="Normal 12 5" xfId="403"/>
    <cellStyle name="Normal 12_AQPNG_ORC_R01_2013_11_22(OBRA COMPLETA) 29112013-2" xfId="404"/>
    <cellStyle name="Normal 13" xfId="405"/>
    <cellStyle name="Normal 14" xfId="406"/>
    <cellStyle name="Normal 15" xfId="407"/>
    <cellStyle name="Normal 16" xfId="408"/>
    <cellStyle name="Normal 17" xfId="409"/>
    <cellStyle name="Normal 18" xfId="410"/>
    <cellStyle name="Normal 19" xfId="411"/>
    <cellStyle name="Normal 2" xfId="412"/>
    <cellStyle name="Normal 2 2" xfId="413"/>
    <cellStyle name="Normal 2 2 2" xfId="414"/>
    <cellStyle name="Normal 2 2 3" xfId="415"/>
    <cellStyle name="Normal 2 2 3 2" xfId="416"/>
    <cellStyle name="Normal 2 2 4" xfId="417"/>
    <cellStyle name="Normal 2 2 4 2" xfId="418"/>
    <cellStyle name="Normal 2 2 5" xfId="419"/>
    <cellStyle name="Normal 2 2 6" xfId="420"/>
    <cellStyle name="Normal 2 2 7" xfId="421"/>
    <cellStyle name="Normal 2 2_CEEP BANDEIRANTES - REV. SUELY" xfId="422"/>
    <cellStyle name="Normal 2 3" xfId="423"/>
    <cellStyle name="Normal 2 3 2" xfId="424"/>
    <cellStyle name="Normal 2 3 2 2" xfId="425"/>
    <cellStyle name="Normal 2 3 2 3" xfId="426"/>
    <cellStyle name="Normal 2 3 3" xfId="427"/>
    <cellStyle name="Normal 2 3 4" xfId="428"/>
    <cellStyle name="Normal 2 4" xfId="429"/>
    <cellStyle name="Normal 2 4 2" xfId="430"/>
    <cellStyle name="Normal 2 5" xfId="431"/>
    <cellStyle name="Normal 2 6" xfId="432"/>
    <cellStyle name="Normal 2_0130.02.IMUNIZAÇÃO SGA_PLANILHA ORÇAMENTARIA.R05" xfId="433"/>
    <cellStyle name="Normal 20" xfId="434"/>
    <cellStyle name="Normal 21" xfId="435"/>
    <cellStyle name="Normal 22" xfId="436"/>
    <cellStyle name="Normal 23" xfId="437"/>
    <cellStyle name="Normal 24" xfId="438"/>
    <cellStyle name="Normal 25" xfId="439"/>
    <cellStyle name="Normal 26" xfId="440"/>
    <cellStyle name="Normal 27" xfId="441"/>
    <cellStyle name="Normal 3" xfId="442"/>
    <cellStyle name="Normal 3 2" xfId="443"/>
    <cellStyle name="Normal 3 3" xfId="444"/>
    <cellStyle name="Normal 3 3 2" xfId="445"/>
    <cellStyle name="Normal 3 4" xfId="446"/>
    <cellStyle name="Normal 3 5" xfId="447"/>
    <cellStyle name="Normal 3 6" xfId="448"/>
    <cellStyle name="Normal 3_Planilha RETROFIT PALÁCIO - VRF  DEZEMBRO  2013 CRONOGRAMA 15 MESES _ R02 - 2" xfId="449"/>
    <cellStyle name="Normal 32" xfId="450"/>
    <cellStyle name="Normal 4" xfId="451"/>
    <cellStyle name="Normal 4 10" xfId="452"/>
    <cellStyle name="Normal 4 2" xfId="453"/>
    <cellStyle name="Normal 4 3" xfId="454"/>
    <cellStyle name="Normal 4 3 2" xfId="455"/>
    <cellStyle name="Normal 4 3 2 2" xfId="456"/>
    <cellStyle name="Normal 4 3 3" xfId="457"/>
    <cellStyle name="Normal 4 3 4" xfId="458"/>
    <cellStyle name="Normal 4 3_AQPNG_ORC_R01_2013_11_22(OBRA COMPLETA) 29112013-2" xfId="459"/>
    <cellStyle name="Normal 4 4" xfId="460"/>
    <cellStyle name="Normal 4 4 2" xfId="461"/>
    <cellStyle name="Normal 4 5" xfId="462"/>
    <cellStyle name="Normal 4 6" xfId="463"/>
    <cellStyle name="Normal 4 7" xfId="464"/>
    <cellStyle name="Normal 4 8" xfId="465"/>
    <cellStyle name="Normal 4_CEEP BANDEIRANTES - REV. SUELY" xfId="466"/>
    <cellStyle name="Normal 40" xfId="467"/>
    <cellStyle name="Normal 44" xfId="468"/>
    <cellStyle name="Normal 5" xfId="469"/>
    <cellStyle name="Normal 5 2" xfId="470"/>
    <cellStyle name="Normal 5 3" xfId="471"/>
    <cellStyle name="Normal 5 4" xfId="472"/>
    <cellStyle name="Normal 6" xfId="473"/>
    <cellStyle name="Normal 6 2" xfId="474"/>
    <cellStyle name="Normal 6 2 2" xfId="475"/>
    <cellStyle name="Normal 6 3" xfId="476"/>
    <cellStyle name="Normal 6_Cópia de CEEP INDÍGENA DO PARANÁ  - LICITAÇÃO" xfId="477"/>
    <cellStyle name="Normal 7" xfId="478"/>
    <cellStyle name="Normal 7 2" xfId="479"/>
    <cellStyle name="Normal 8" xfId="480"/>
    <cellStyle name="Normal 8 2" xfId="481"/>
    <cellStyle name="Normal 8 3" xfId="482"/>
    <cellStyle name="Normal 9" xfId="483"/>
    <cellStyle name="Normal 9 2" xfId="484"/>
    <cellStyle name="Normal 9 3" xfId="485"/>
    <cellStyle name="Normal 9_AQPNG_ORC_R01_2013_11_22(OBRA COMPLETA) 29112013-2" xfId="486"/>
    <cellStyle name="Normal_SEJU" xfId="487"/>
    <cellStyle name="Nota 2" xfId="488"/>
    <cellStyle name="Nota 2 2" xfId="489"/>
    <cellStyle name="Nota 2 2 2" xfId="490"/>
    <cellStyle name="Nota 2 2_CÁLCULO DE HORAS - tabela MARÇO 2014" xfId="491"/>
    <cellStyle name="Nota 2 3" xfId="492"/>
    <cellStyle name="Nota 2 3 2" xfId="493"/>
    <cellStyle name="Nota 2 3_CÁLCULO DE HORAS - tabela MARÇO 2014" xfId="494"/>
    <cellStyle name="Nota 2 4" xfId="495"/>
    <cellStyle name="Nota 2_AQPNG_ORC_R01_2013_11_22(OBRA COMPLETA) 29112013-2" xfId="496"/>
    <cellStyle name="Nota 3" xfId="497"/>
    <cellStyle name="Nota 3 2" xfId="498"/>
    <cellStyle name="Nota 3_CÁLCULO DE HORAS - tabela MARÇO 2014" xfId="499"/>
    <cellStyle name="Nota 4" xfId="500"/>
    <cellStyle name="Nota 5" xfId="501"/>
    <cellStyle name="Nota 6" xfId="502"/>
    <cellStyle name="Nota 6 2" xfId="503"/>
    <cellStyle name="Percent" xfId="504"/>
    <cellStyle name="Percent [2]" xfId="505"/>
    <cellStyle name="Percentagem 2" xfId="506"/>
    <cellStyle name="Percentagem 2 2" xfId="507"/>
    <cellStyle name="Percentagem 2 3" xfId="508"/>
    <cellStyle name="Percentagem 2_AQPNG_ORC_R01_2013_11_22(OBRA COMPLETA) 29112013-2" xfId="509"/>
    <cellStyle name="Percentagem 3" xfId="510"/>
    <cellStyle name="Percentagem 3 2" xfId="511"/>
    <cellStyle name="Percentagem 3_AQPNG_ORC_R01_2013_11_22(OBRA COMPLETA) 29112013-2" xfId="512"/>
    <cellStyle name="Percentagem 4" xfId="513"/>
    <cellStyle name="Percentagem 4 2" xfId="514"/>
    <cellStyle name="Percentagem 4_AQPNG_ORC_R01_2013_11_22(OBRA COMPLETA) 29112013-2" xfId="515"/>
    <cellStyle name="PLANILHA ANALITICA" xfId="516"/>
    <cellStyle name="PLANILHA ANALITICA 2" xfId="517"/>
    <cellStyle name="PLANILHA ANALITICA_AQPNG_ORC_R01_2013_11_22(OBRA COMPLETA) 29112013-2" xfId="518"/>
    <cellStyle name="planilhas" xfId="519"/>
    <cellStyle name="Porcentagem 2" xfId="520"/>
    <cellStyle name="Porcentagem 2 10" xfId="521"/>
    <cellStyle name="Porcentagem 2 2" xfId="522"/>
    <cellStyle name="Porcentagem 2 2 2" xfId="523"/>
    <cellStyle name="Porcentagem 2 2_AQPNG_ORC_R01_2013_11_22(OBRA COMPLETA) 29112013-2" xfId="524"/>
    <cellStyle name="Porcentagem 2 3" xfId="525"/>
    <cellStyle name="Porcentagem 2 3 2" xfId="526"/>
    <cellStyle name="Porcentagem 2 3_AQPNG_ORC_R01_2013_11_22(OBRA COMPLETA) 29112013-2" xfId="527"/>
    <cellStyle name="Porcentagem 2 4" xfId="528"/>
    <cellStyle name="Porcentagem 2 4 2" xfId="529"/>
    <cellStyle name="Porcentagem 2 4_AQPNG_ORC_R01_2013_11_22(OBRA COMPLETA) 29112013-2" xfId="530"/>
    <cellStyle name="Porcentagem 2 5" xfId="531"/>
    <cellStyle name="Porcentagem 2 5 2" xfId="532"/>
    <cellStyle name="Porcentagem 2 5_AQPNG_ORC_R01_2013_11_22(OBRA COMPLETA) 29112013-2" xfId="533"/>
    <cellStyle name="Porcentagem 2 6" xfId="534"/>
    <cellStyle name="Porcentagem 2 6 2" xfId="535"/>
    <cellStyle name="Porcentagem 2 7" xfId="536"/>
    <cellStyle name="Porcentagem 2 8" xfId="537"/>
    <cellStyle name="Porcentagem 2 9" xfId="538"/>
    <cellStyle name="Porcentagem 2_AQPNG_ORC_R01_2013_11_22(OBRA COMPLETA) 29112013-2" xfId="539"/>
    <cellStyle name="Porcentagem 3" xfId="540"/>
    <cellStyle name="Porcentagem 3 2" xfId="541"/>
    <cellStyle name="Porcentagem 3 3" xfId="542"/>
    <cellStyle name="Porcentagem 3 4" xfId="543"/>
    <cellStyle name="Porcentagem 3_AQPNG_ORC_R01_2013_11_22(OBRA COMPLETA) 29112013-2" xfId="544"/>
    <cellStyle name="Porcentagem 4" xfId="545"/>
    <cellStyle name="Porcentagem 4 2" xfId="546"/>
    <cellStyle name="Porcentagem 4 2 2" xfId="547"/>
    <cellStyle name="Porcentagem 4 3" xfId="548"/>
    <cellStyle name="Porcentagem 4 4" xfId="549"/>
    <cellStyle name="Porcentagem 4 5" xfId="550"/>
    <cellStyle name="Porcentagem 4_AQPNG_ORC_R01_2013_11_22(OBRA COMPLETA) 29112013-2" xfId="551"/>
    <cellStyle name="Porcentagem 5" xfId="552"/>
    <cellStyle name="Porcentagem_SEJU" xfId="553"/>
    <cellStyle name="Porcentagem_SEJU 2" xfId="758"/>
    <cellStyle name="Porcentaje" xfId="554"/>
    <cellStyle name="RM" xfId="555"/>
    <cellStyle name="Saída 2" xfId="556"/>
    <cellStyle name="Saída 2 2" xfId="557"/>
    <cellStyle name="Saída 2 2 2" xfId="558"/>
    <cellStyle name="Saída 2 2_CÁLCULO DE HORAS - tabela MARÇO 2014" xfId="559"/>
    <cellStyle name="Saída 2 3" xfId="560"/>
    <cellStyle name="Saída 2 3 2" xfId="561"/>
    <cellStyle name="Saída 2 3_CÁLCULO DE HORAS - tabela MARÇO 2014" xfId="562"/>
    <cellStyle name="Saída 2 4" xfId="563"/>
    <cellStyle name="Saída 2_AQPNG_ORC_R01_2013_11_22(OBRA COMPLETA) 29112013-2" xfId="564"/>
    <cellStyle name="Saída 3" xfId="565"/>
    <cellStyle name="Saída 3 2" xfId="566"/>
    <cellStyle name="Saída 3_CÁLCULO DE HORAS - tabela MARÇO 2014" xfId="567"/>
    <cellStyle name="Separador de m" xfId="568"/>
    <cellStyle name="Separador de milhares 10" xfId="759"/>
    <cellStyle name="Separador de milhares 2" xfId="570"/>
    <cellStyle name="Separador de milhares 2 10" xfId="571"/>
    <cellStyle name="Separador de milhares 2 10 2" xfId="572"/>
    <cellStyle name="Separador de milhares 2 10 2 2" xfId="573"/>
    <cellStyle name="Separador de milhares 2 2" xfId="574"/>
    <cellStyle name="Separador de milhares 2 2 2" xfId="575"/>
    <cellStyle name="Separador de milhares 2 2_AQPNG_ORC_R01_2013_11_22(OBRA COMPLETA) 29112013-2" xfId="576"/>
    <cellStyle name="Separador de milhares 2 3" xfId="577"/>
    <cellStyle name="Separador de milhares 2 3 2" xfId="578"/>
    <cellStyle name="Separador de milhares 2 3_AQPNG_ORC_R01_2013_11_22(OBRA COMPLETA) 29112013-2" xfId="579"/>
    <cellStyle name="Separador de milhares 2 4" xfId="580"/>
    <cellStyle name="Separador de milhares 2 4 2" xfId="581"/>
    <cellStyle name="Separador de milhares 2 4_AQPNG_ORC_R01_2013_11_22(OBRA COMPLETA) 29112013-2" xfId="582"/>
    <cellStyle name="Separador de milhares 2 5" xfId="583"/>
    <cellStyle name="Separador de milhares 2 5 2" xfId="584"/>
    <cellStyle name="Separador de milhares 2 5 2 2" xfId="585"/>
    <cellStyle name="Separador de milhares 2 5 3" xfId="586"/>
    <cellStyle name="Separador de milhares 2 5_AQPNG_ORC_R01_2013_11_22(OBRA COMPLETA) 29112013-2" xfId="587"/>
    <cellStyle name="Separador de milhares 2 6" xfId="588"/>
    <cellStyle name="Separador de milhares 2 6 2" xfId="589"/>
    <cellStyle name="Separador de milhares 2 6 3" xfId="590"/>
    <cellStyle name="Separador de milhares 2 7" xfId="591"/>
    <cellStyle name="Separador de milhares 2 7 2" xfId="592"/>
    <cellStyle name="Separador de milhares 2 7 2 2" xfId="593"/>
    <cellStyle name="Separador de milhares 2 8" xfId="594"/>
    <cellStyle name="Separador de milhares 2 8 2" xfId="595"/>
    <cellStyle name="Separador de milhares 2 8 2 2" xfId="596"/>
    <cellStyle name="Separador de milhares 2 9" xfId="597"/>
    <cellStyle name="Separador de milhares 2 9 2" xfId="598"/>
    <cellStyle name="Separador de milhares 2 9 2 2" xfId="599"/>
    <cellStyle name="Separador de milhares 2_AQPNG_ORC_R01_2013_11_22(OBRA COMPLETA) 29112013-2" xfId="600"/>
    <cellStyle name="Separador de milhares 3" xfId="601"/>
    <cellStyle name="Separador de milhares 3 2" xfId="602"/>
    <cellStyle name="Separador de milhares 3 2 2" xfId="603"/>
    <cellStyle name="Separador de milhares 3 2 3" xfId="604"/>
    <cellStyle name="Separador de milhares 3 2 4" xfId="605"/>
    <cellStyle name="Separador de milhares 3 2_AQPNG_ORC_R01_2013_11_22(OBRA COMPLETA) 29112013-2" xfId="606"/>
    <cellStyle name="Separador de milhares 3 3" xfId="607"/>
    <cellStyle name="Separador de milhares 3 3 2" xfId="608"/>
    <cellStyle name="Separador de milhares 3 3_AQPNG_ORC_R01_2013_11_22(OBRA COMPLETA) 29112013-2" xfId="609"/>
    <cellStyle name="Separador de milhares 3 4" xfId="610"/>
    <cellStyle name="Separador de milhares 3 4 2" xfId="611"/>
    <cellStyle name="Separador de milhares 3 4 2 2" xfId="612"/>
    <cellStyle name="Separador de milhares 3 4 3" xfId="613"/>
    <cellStyle name="Separador de milhares 3 4 3 2" xfId="614"/>
    <cellStyle name="Separador de milhares 3 5" xfId="615"/>
    <cellStyle name="Separador de milhares 3 5 2" xfId="616"/>
    <cellStyle name="Separador de milhares 3 5 2 2" xfId="617"/>
    <cellStyle name="Separador de milhares 3 5 3" xfId="618"/>
    <cellStyle name="Separador de milhares 3 5 3 2" xfId="619"/>
    <cellStyle name="Separador de milhares 3 6" xfId="620"/>
    <cellStyle name="Separador de milhares 3 6 2" xfId="621"/>
    <cellStyle name="Separador de milhares 3 6 2 2" xfId="622"/>
    <cellStyle name="Separador de milhares 3 7" xfId="623"/>
    <cellStyle name="Separador de milhares 3 7 2" xfId="624"/>
    <cellStyle name="Separador de milhares 3 7 2 2" xfId="625"/>
    <cellStyle name="Separador de milhares 3 8" xfId="626"/>
    <cellStyle name="Separador de milhares 3_AQPNG_ORC_R01_2013_11_22(OBRA COMPLETA) 29112013-2" xfId="627"/>
    <cellStyle name="Separador de milhares 4" xfId="628"/>
    <cellStyle name="Separador de milhares 4 2" xfId="629"/>
    <cellStyle name="Separador de milhares 4 2 2" xfId="630"/>
    <cellStyle name="Separador de milhares 4 2_AQPNG_ORC_R01_2013_11_22(OBRA COMPLETA) 29112013-2" xfId="631"/>
    <cellStyle name="Separador de milhares 4 3" xfId="632"/>
    <cellStyle name="Separador de milhares 4 3 2" xfId="633"/>
    <cellStyle name="Separador de milhares 4 3_AQPNG_ORC_R01_2013_11_22(OBRA COMPLETA) 29112013-2" xfId="634"/>
    <cellStyle name="Separador de milhares 4 4" xfId="635"/>
    <cellStyle name="Separador de milhares 4 4 2" xfId="636"/>
    <cellStyle name="Separador de milhares 4 4 2 2" xfId="637"/>
    <cellStyle name="Separador de milhares 4 4 3" xfId="638"/>
    <cellStyle name="Separador de milhares 4 4 3 2" xfId="639"/>
    <cellStyle name="Separador de milhares 4 5" xfId="640"/>
    <cellStyle name="Separador de milhares 4 5 2" xfId="641"/>
    <cellStyle name="Separador de milhares 4 5 2 2" xfId="642"/>
    <cellStyle name="Separador de milhares 4 6" xfId="643"/>
    <cellStyle name="Separador de milhares 4 6 2" xfId="644"/>
    <cellStyle name="Separador de milhares 4 6 2 2" xfId="645"/>
    <cellStyle name="Separador de milhares 4 7" xfId="646"/>
    <cellStyle name="Separador de milhares 4 7 2" xfId="647"/>
    <cellStyle name="Separador de milhares 4 7 2 2" xfId="648"/>
    <cellStyle name="Separador de milhares 4 8" xfId="649"/>
    <cellStyle name="Separador de milhares 4_AQPNG_ORC_R01_2013_11_22(OBRA COMPLETA) 29112013-2" xfId="650"/>
    <cellStyle name="Separador de milhares 5" xfId="651"/>
    <cellStyle name="Separador de milhares 5 2" xfId="652"/>
    <cellStyle name="Separador de milhares 5_AQPNG_ORC_R01_2013_11_22(OBRA COMPLETA) 29112013-2" xfId="653"/>
    <cellStyle name="Separador de milhares 6" xfId="654"/>
    <cellStyle name="Separador de milhares 6 2" xfId="655"/>
    <cellStyle name="Separador de milhares 6_AQPNG_ORC_R01_2013_11_22(OBRA COMPLETA) 29112013-2" xfId="656"/>
    <cellStyle name="Separador de milhares 7" xfId="657"/>
    <cellStyle name="Separador de milhares 7 2" xfId="658"/>
    <cellStyle name="Separador de milhares 7 2 2" xfId="659"/>
    <cellStyle name="Separador de milhares 7 3" xfId="660"/>
    <cellStyle name="Separador de milhares 7 4" xfId="661"/>
    <cellStyle name="Separador de milhares 8" xfId="662"/>
    <cellStyle name="Separador de milhares 8 2" xfId="663"/>
    <cellStyle name="Separador de milhares 8 2 2" xfId="664"/>
    <cellStyle name="Separador de milhares 8 2 2 2" xfId="665"/>
    <cellStyle name="Separador de milhares 8 2 3" xfId="666"/>
    <cellStyle name="Separador de milhares 8 3" xfId="667"/>
    <cellStyle name="Separador de milhares 8 3 2" xfId="668"/>
    <cellStyle name="Separador de milhares 8 4" xfId="669"/>
    <cellStyle name="Separador de milhares 8 4 2" xfId="670"/>
    <cellStyle name="Separador de milhares 8 5" xfId="671"/>
    <cellStyle name="Separador de milhares 9" xfId="672"/>
    <cellStyle name="Separador de milhares_ELETRICA_2 2 2" xfId="673"/>
    <cellStyle name="Separador de milhares_SEJU" xfId="674"/>
    <cellStyle name="subhead" xfId="675"/>
    <cellStyle name="Texto de Aviso 2" xfId="676"/>
    <cellStyle name="Texto de Aviso 2 2" xfId="677"/>
    <cellStyle name="Texto de Aviso 2_AQPNG_ORC_R01_2013_11_22(OBRA COMPLETA) 29112013-2" xfId="678"/>
    <cellStyle name="Texto Explicativo 2" xfId="679"/>
    <cellStyle name="Texto Explicativo 2 2" xfId="680"/>
    <cellStyle name="Texto Explicativo 2_AQPNG_ORC_R01_2013_11_22(OBRA COMPLETA) 29112013-2" xfId="681"/>
    <cellStyle name="Título 1 2" xfId="682"/>
    <cellStyle name="Título 1 3" xfId="683"/>
    <cellStyle name="Título 2 2" xfId="684"/>
    <cellStyle name="Título 2 3" xfId="685"/>
    <cellStyle name="Título 3 2" xfId="686"/>
    <cellStyle name="Título 3 3" xfId="687"/>
    <cellStyle name="Título 4 2" xfId="688"/>
    <cellStyle name="Título 4 3" xfId="689"/>
    <cellStyle name="Título 5" xfId="690"/>
    <cellStyle name="Título 5 2" xfId="691"/>
    <cellStyle name="Título 5 3" xfId="692"/>
    <cellStyle name="Título 5_AQPNG_ORC_R01_2013_11_22(OBRA COMPLETA) 29112013-2" xfId="693"/>
    <cellStyle name="Título 6" xfId="694"/>
    <cellStyle name="Título 7" xfId="695"/>
    <cellStyle name="Total 2" xfId="696"/>
    <cellStyle name="Total 2 2" xfId="697"/>
    <cellStyle name="Total 2 2 2" xfId="698"/>
    <cellStyle name="Total 2 2_CÁLCULO DE HORAS - tabela MARÇO 2014" xfId="699"/>
    <cellStyle name="Total 2 3" xfId="700"/>
    <cellStyle name="Total 2 3 2" xfId="701"/>
    <cellStyle name="Total 2 3_CÁLCULO DE HORAS - tabela MARÇO 2014" xfId="702"/>
    <cellStyle name="Total 2 4" xfId="703"/>
    <cellStyle name="Total 2_AQPNG_ORC_R01_2013_11_22(OBRA COMPLETA) 29112013-2" xfId="704"/>
    <cellStyle name="Total 3" xfId="705"/>
    <cellStyle name="Total 3 2" xfId="706"/>
    <cellStyle name="Total 3_CÁLCULO DE HORAS - tabela MARÇO 2014" xfId="707"/>
    <cellStyle name="Verificar Célula" xfId="708"/>
    <cellStyle name="Verificar Célula 2" xfId="709"/>
    <cellStyle name="Vírgula" xfId="569" builtinId="3"/>
    <cellStyle name="Vírgula 10" xfId="710"/>
    <cellStyle name="Vírgula 2" xfId="711"/>
    <cellStyle name="Vírgula 2 10" xfId="712"/>
    <cellStyle name="Vírgula 2 2" xfId="713"/>
    <cellStyle name="Vírgula 2 2 2" xfId="714"/>
    <cellStyle name="Vírgula 2 2 2 2" xfId="715"/>
    <cellStyle name="Vírgula 2 2 2 2 2" xfId="716"/>
    <cellStyle name="Vírgula 2 2 3" xfId="717"/>
    <cellStyle name="Vírgula 2 2_AQPNG_ORC_R01_2013_11_22(OBRA COMPLETA) 29112013-2" xfId="718"/>
    <cellStyle name="Vírgula 2 3" xfId="719"/>
    <cellStyle name="Vírgula 2 3 2" xfId="720"/>
    <cellStyle name="Vírgula 2 3_CÁLCULO DE HORAS - tabela MARÇO 2014" xfId="721"/>
    <cellStyle name="Vírgula 2 4" xfId="722"/>
    <cellStyle name="Vírgula 2 5" xfId="723"/>
    <cellStyle name="Vírgula 2 6" xfId="724"/>
    <cellStyle name="Vírgula 2 7" xfId="725"/>
    <cellStyle name="Vírgula 2 8" xfId="726"/>
    <cellStyle name="Vírgula 2 9" xfId="727"/>
    <cellStyle name="Vírgula 2_AQPNG_ORC_R01_2013_11_22(OBRA COMPLETA) 29112013-2" xfId="728"/>
    <cellStyle name="Vírgula 3" xfId="729"/>
    <cellStyle name="Vírgula 3 2" xfId="730"/>
    <cellStyle name="Vírgula 3_AQPNG_ORC_R01_2013_11_22(OBRA COMPLETA) 29112013-2" xfId="731"/>
    <cellStyle name="Vírgula 4" xfId="732"/>
    <cellStyle name="Vírgula 4 2" xfId="733"/>
    <cellStyle name="Vírgula 4 2 2" xfId="734"/>
    <cellStyle name="Vírgula 4 2 3" xfId="735"/>
    <cellStyle name="Vírgula 4 3" xfId="736"/>
    <cellStyle name="Vírgula 4 4" xfId="737"/>
    <cellStyle name="Vírgula 4_AQPNG_ORC_R01_2013_11_22(OBRA COMPLETA) 29112013-2" xfId="738"/>
    <cellStyle name="Vírgula 5" xfId="739"/>
    <cellStyle name="Vírgula 5 2" xfId="740"/>
    <cellStyle name="Vírgula 5_AQPNG_ORC_R01_2013_11_22(OBRA COMPLETA) 29112013-2" xfId="741"/>
    <cellStyle name="Vírgula 6" xfId="742"/>
    <cellStyle name="Vírgula 6 2" xfId="743"/>
    <cellStyle name="Vírgula 6 2 2" xfId="744"/>
    <cellStyle name="Vírgula 6 2 2 2" xfId="745"/>
    <cellStyle name="Vírgula 6 2 3" xfId="746"/>
    <cellStyle name="Vírgula 6 2 4" xfId="747"/>
    <cellStyle name="Vírgula 6 3" xfId="748"/>
    <cellStyle name="Vírgula 6 4" xfId="749"/>
    <cellStyle name="Vírgula 6 4 2" xfId="750"/>
    <cellStyle name="Vírgula 6 5" xfId="751"/>
    <cellStyle name="Vírgula 6 6" xfId="752"/>
    <cellStyle name="Vírgula 6_CÁLCULO DE HORAS - tabela MARÇO 2014" xfId="753"/>
    <cellStyle name="Vírgula 7" xfId="754"/>
    <cellStyle name="Vírgula 8" xfId="755"/>
    <cellStyle name="Vírgula 9" xfId="75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133350</xdr:colOff>
      <xdr:row>0</xdr:row>
      <xdr:rowOff>47625</xdr:rowOff>
    </xdr:from>
    <xdr:to>
      <xdr:col>2</xdr:col>
      <xdr:colOff>714375</xdr:colOff>
      <xdr:row>6</xdr:row>
      <xdr:rowOff>85725</xdr:rowOff>
    </xdr:to>
    <xdr:pic>
      <xdr:nvPicPr>
        <xdr:cNvPr id="2" name="Picture 7"/>
        <xdr:cNvPicPr>
          <a:picLocks noChangeAspect="1" noChangeArrowheads="1"/>
        </xdr:cNvPicPr>
      </xdr:nvPicPr>
      <xdr:blipFill>
        <a:blip xmlns:r="http://schemas.openxmlformats.org/officeDocument/2006/relationships" r:embed="rId1" cstate="print"/>
        <a:srcRect/>
        <a:stretch>
          <a:fillRect/>
        </a:stretch>
      </xdr:blipFill>
      <xdr:spPr bwMode="auto">
        <a:xfrm>
          <a:off x="133350" y="47625"/>
          <a:ext cx="1114425" cy="1181100"/>
        </a:xfrm>
        <a:prstGeom prst="rect">
          <a:avLst/>
        </a:prstGeom>
        <a:noFill/>
        <a:ln w="9525">
          <a:noFill/>
          <a:miter lim="800000"/>
          <a:headEnd/>
          <a:tailEnd/>
        </a:ln>
      </xdr:spPr>
    </xdr:pic>
    <xdr:clientData/>
  </xdr:twoCellAnchor>
  <xdr:twoCellAnchor>
    <xdr:from>
      <xdr:col>11</xdr:col>
      <xdr:colOff>85725</xdr:colOff>
      <xdr:row>0</xdr:row>
      <xdr:rowOff>171450</xdr:rowOff>
    </xdr:from>
    <xdr:to>
      <xdr:col>13</xdr:col>
      <xdr:colOff>438150</xdr:colOff>
      <xdr:row>5</xdr:row>
      <xdr:rowOff>180975</xdr:rowOff>
    </xdr:to>
    <xdr:pic>
      <xdr:nvPicPr>
        <xdr:cNvPr id="3" name="Imagem 2"/>
        <xdr:cNvPicPr>
          <a:picLocks noChangeAspect="1" noChangeArrowheads="1"/>
        </xdr:cNvPicPr>
      </xdr:nvPicPr>
      <xdr:blipFill>
        <a:blip xmlns:r="http://schemas.openxmlformats.org/officeDocument/2006/relationships" r:embed="rId2" cstate="print"/>
        <a:srcRect l="27403" t="20454" r="28403" b="21262"/>
        <a:stretch>
          <a:fillRect/>
        </a:stretch>
      </xdr:blipFill>
      <xdr:spPr bwMode="auto">
        <a:xfrm>
          <a:off x="6819900" y="171450"/>
          <a:ext cx="1304925" cy="962025"/>
        </a:xfrm>
        <a:prstGeom prst="rect">
          <a:avLst/>
        </a:prstGeom>
        <a:noFill/>
        <a:ln w="9525">
          <a:noFill/>
          <a:miter lim="800000"/>
          <a:headEnd/>
          <a:tailEnd/>
        </a:ln>
        <a:effectLst/>
      </xdr:spPr>
    </xdr:pic>
    <xdr:clientData/>
  </xdr:twoCellAnchor>
  <xdr:twoCellAnchor>
    <xdr:from>
      <xdr:col>3</xdr:col>
      <xdr:colOff>104775</xdr:colOff>
      <xdr:row>1</xdr:row>
      <xdr:rowOff>76200</xdr:rowOff>
    </xdr:from>
    <xdr:to>
      <xdr:col>11</xdr:col>
      <xdr:colOff>209550</xdr:colOff>
      <xdr:row>6</xdr:row>
      <xdr:rowOff>57150</xdr:rowOff>
    </xdr:to>
    <xdr:sp macro="" textlink="" fLocksText="0">
      <xdr:nvSpPr>
        <xdr:cNvPr id="4" name="Text Box 3"/>
        <xdr:cNvSpPr>
          <a:spLocks noChangeArrowheads="1"/>
        </xdr:cNvSpPr>
      </xdr:nvSpPr>
      <xdr:spPr bwMode="auto">
        <a:xfrm>
          <a:off x="1419225" y="266700"/>
          <a:ext cx="5524500" cy="933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ctr" rtl="0">
            <a:defRPr sz="1000"/>
          </a:pPr>
          <a:r>
            <a:rPr lang="pt-BR" sz="1000" b="1" i="0" u="none" strike="noStrike" baseline="0">
              <a:solidFill>
                <a:srgbClr val="000000"/>
              </a:solidFill>
              <a:latin typeface="Arial"/>
              <a:cs typeface="Arial"/>
            </a:rPr>
            <a:t>SECRETARIA DE ESTADO DE INFRAESTRUTURA E LOGÍSTICA</a:t>
          </a:r>
        </a:p>
        <a:p>
          <a:pPr algn="ctr" rtl="0">
            <a:defRPr sz="1000"/>
          </a:pPr>
          <a:r>
            <a:rPr lang="pt-BR" sz="1000" b="1" i="0" u="none" strike="noStrike" baseline="0">
              <a:solidFill>
                <a:srgbClr val="000000"/>
              </a:solidFill>
              <a:latin typeface="Arial"/>
              <a:cs typeface="Arial"/>
            </a:rPr>
            <a:t>PARANÁ EDIFICAÇÕES</a:t>
          </a:r>
        </a:p>
        <a:p>
          <a:pPr algn="ctr" rtl="0">
            <a:defRPr sz="1000"/>
          </a:pPr>
          <a:r>
            <a:rPr lang="pt-BR" sz="1000" b="1" i="0" u="none" strike="noStrike" baseline="0">
              <a:solidFill>
                <a:srgbClr val="000000"/>
              </a:solidFill>
              <a:latin typeface="Arial"/>
              <a:cs typeface="Arial"/>
            </a:rPr>
            <a:t>DIRETORIA DE PLANEJAMENTO E PROJETOS</a:t>
          </a:r>
        </a:p>
        <a:p>
          <a:pPr algn="ctr" rtl="0">
            <a:defRPr sz="1000"/>
          </a:pPr>
          <a:r>
            <a:rPr lang="pt-BR" sz="1000" b="1" i="0" u="none" strike="noStrike" baseline="0">
              <a:solidFill>
                <a:srgbClr val="000000"/>
              </a:solidFill>
              <a:latin typeface="Arial"/>
              <a:cs typeface="Arial"/>
            </a:rPr>
            <a:t>GERÊNCIA DE CUSTOS E ORÇAMENTOS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628650</xdr:colOff>
      <xdr:row>2</xdr:row>
      <xdr:rowOff>57150</xdr:rowOff>
    </xdr:from>
    <xdr:to>
      <xdr:col>10</xdr:col>
      <xdr:colOff>123825</xdr:colOff>
      <xdr:row>6</xdr:row>
      <xdr:rowOff>28575</xdr:rowOff>
    </xdr:to>
    <xdr:sp macro="" textlink="" fLocksText="0">
      <xdr:nvSpPr>
        <xdr:cNvPr id="2" name="Text Box 3"/>
        <xdr:cNvSpPr>
          <a:spLocks noChangeArrowheads="1"/>
        </xdr:cNvSpPr>
      </xdr:nvSpPr>
      <xdr:spPr bwMode="auto">
        <a:xfrm>
          <a:off x="942975" y="561975"/>
          <a:ext cx="8772525" cy="771525"/>
        </a:xfrm>
        <a:prstGeom prst="rect">
          <a:avLst/>
        </a:prstGeom>
        <a:noFill/>
        <a:ln w="9525">
          <a:noFill/>
          <a:round/>
          <a:headEnd/>
          <a:tailEnd/>
        </a:ln>
        <a:effectLst/>
      </xdr:spPr>
      <xdr:txBody>
        <a:bodyPr vertOverflow="clip" wrap="square" lIns="90000" tIns="45000" rIns="90000" bIns="45000" anchor="t" upright="1"/>
        <a:lstStyle/>
        <a:p>
          <a:pPr algn="ctr" rtl="0">
            <a:defRPr sz="1000"/>
          </a:pPr>
          <a:r>
            <a:rPr lang="pt-BR" sz="1000" b="1" i="0" u="none" strike="noStrike" baseline="0">
              <a:solidFill>
                <a:srgbClr val="000000"/>
              </a:solidFill>
              <a:latin typeface="Arial"/>
              <a:cs typeface="Arial"/>
            </a:rPr>
            <a:t>SECRETARIA DE ESTADO DE INFRAESTRUTURA E LOGÍSTICA</a:t>
          </a:r>
        </a:p>
        <a:p>
          <a:pPr algn="ctr" rtl="0">
            <a:defRPr sz="1000"/>
          </a:pPr>
          <a:r>
            <a:rPr lang="pt-BR" sz="1000" b="1" i="0" u="none" strike="noStrike" baseline="0">
              <a:solidFill>
                <a:srgbClr val="000000"/>
              </a:solidFill>
              <a:latin typeface="Arial"/>
              <a:cs typeface="Arial"/>
            </a:rPr>
            <a:t>PARANÁ EDIFICAÇÕES</a:t>
          </a:r>
        </a:p>
        <a:p>
          <a:pPr algn="ctr" rtl="0">
            <a:defRPr sz="1000"/>
          </a:pPr>
          <a:r>
            <a:rPr lang="pt-BR" sz="1000" b="1" i="0" u="none" strike="noStrike" baseline="0">
              <a:solidFill>
                <a:srgbClr val="000000"/>
              </a:solidFill>
              <a:latin typeface="Arial"/>
              <a:cs typeface="Arial"/>
            </a:rPr>
            <a:t>DIRETORIA DE PLANEJAMENTO E PROJETOS</a:t>
          </a:r>
        </a:p>
        <a:p>
          <a:pPr algn="ctr" rtl="0">
            <a:defRPr sz="1000"/>
          </a:pPr>
          <a:r>
            <a:rPr lang="pt-BR" sz="1000" b="1" i="0" u="none" strike="noStrike" baseline="0">
              <a:solidFill>
                <a:srgbClr val="000000"/>
              </a:solidFill>
              <a:latin typeface="Arial"/>
              <a:cs typeface="Arial"/>
            </a:rPr>
            <a:t>GERÊNCIA DE CUSTOS E ORÇAMENTOS</a:t>
          </a:r>
        </a:p>
      </xdr:txBody>
    </xdr:sp>
    <xdr:clientData/>
  </xdr:twoCellAnchor>
  <xdr:twoCellAnchor editAs="oneCell">
    <xdr:from>
      <xdr:col>0</xdr:col>
      <xdr:colOff>114300</xdr:colOff>
      <xdr:row>1</xdr:row>
      <xdr:rowOff>47625</xdr:rowOff>
    </xdr:from>
    <xdr:to>
      <xdr:col>1</xdr:col>
      <xdr:colOff>837819</xdr:colOff>
      <xdr:row>6</xdr:row>
      <xdr:rowOff>133350</xdr:rowOff>
    </xdr:to>
    <xdr:pic>
      <xdr:nvPicPr>
        <xdr:cNvPr id="3" name="Picture 7"/>
        <xdr:cNvPicPr>
          <a:picLocks noChangeAspect="1" noChangeArrowheads="1"/>
        </xdr:cNvPicPr>
      </xdr:nvPicPr>
      <xdr:blipFill>
        <a:blip xmlns:r="http://schemas.openxmlformats.org/officeDocument/2006/relationships" r:embed="rId1" cstate="print"/>
        <a:srcRect/>
        <a:stretch>
          <a:fillRect/>
        </a:stretch>
      </xdr:blipFill>
      <xdr:spPr bwMode="auto">
        <a:xfrm>
          <a:off x="114300" y="257175"/>
          <a:ext cx="1114044" cy="1047750"/>
        </a:xfrm>
        <a:prstGeom prst="rect">
          <a:avLst/>
        </a:prstGeom>
        <a:noFill/>
        <a:ln w="9525">
          <a:noFill/>
          <a:miter lim="800000"/>
          <a:headEnd/>
          <a:tailEnd/>
        </a:ln>
      </xdr:spPr>
    </xdr:pic>
    <xdr:clientData/>
  </xdr:twoCellAnchor>
  <xdr:twoCellAnchor>
    <xdr:from>
      <xdr:col>13</xdr:col>
      <xdr:colOff>161925</xdr:colOff>
      <xdr:row>1</xdr:row>
      <xdr:rowOff>85725</xdr:rowOff>
    </xdr:from>
    <xdr:to>
      <xdr:col>14</xdr:col>
      <xdr:colOff>504825</xdr:colOff>
      <xdr:row>6</xdr:row>
      <xdr:rowOff>9525</xdr:rowOff>
    </xdr:to>
    <xdr:pic>
      <xdr:nvPicPr>
        <xdr:cNvPr id="4" name="Imagem 2"/>
        <xdr:cNvPicPr>
          <a:picLocks noChangeAspect="1" noChangeArrowheads="1"/>
        </xdr:cNvPicPr>
      </xdr:nvPicPr>
      <xdr:blipFill>
        <a:blip xmlns:r="http://schemas.openxmlformats.org/officeDocument/2006/relationships" r:embed="rId2" cstate="print"/>
        <a:srcRect l="27403" t="20454" r="28403" b="21262"/>
        <a:stretch>
          <a:fillRect/>
        </a:stretch>
      </xdr:blipFill>
      <xdr:spPr bwMode="auto">
        <a:xfrm>
          <a:off x="11115675" y="295275"/>
          <a:ext cx="1200150" cy="885825"/>
        </a:xfrm>
        <a:prstGeom prst="rect">
          <a:avLst/>
        </a:prstGeom>
        <a:noFill/>
        <a:ln w="9525">
          <a:noFill/>
          <a:miter lim="800000"/>
          <a:headEnd/>
          <a:tailEnd/>
        </a:ln>
        <a:effectLst/>
      </xdr:spPr>
    </xdr:pic>
    <xdr:clientData/>
  </xdr:twoCellAnchor>
  <mc:AlternateContent xmlns:mc="http://schemas.openxmlformats.org/markup-compatibility/2006">
    <mc:Choice xmlns:a14="http://schemas.microsoft.com/office/drawing/2010/main" Requires="a14">
      <xdr:twoCellAnchor>
        <xdr:from>
          <xdr:col>0</xdr:col>
          <xdr:colOff>228600</xdr:colOff>
          <xdr:row>47</xdr:row>
          <xdr:rowOff>0</xdr:rowOff>
        </xdr:from>
        <xdr:to>
          <xdr:col>1</xdr:col>
          <xdr:colOff>638175</xdr:colOff>
          <xdr:row>47</xdr:row>
          <xdr:rowOff>0</xdr:rowOff>
        </xdr:to>
        <xdr:sp macro="" textlink="">
          <xdr:nvSpPr>
            <xdr:cNvPr id="25601" name="Object 1" hidden="1">
              <a:extLst>
                <a:ext uri="{63B3BB69-23CF-44E3-9099-C40C66FF867C}">
                  <a14:compatExt spid="_x0000_s25601"/>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11</xdr:col>
      <xdr:colOff>590550</xdr:colOff>
      <xdr:row>1</xdr:row>
      <xdr:rowOff>57150</xdr:rowOff>
    </xdr:from>
    <xdr:to>
      <xdr:col>12</xdr:col>
      <xdr:colOff>762000</xdr:colOff>
      <xdr:row>6</xdr:row>
      <xdr:rowOff>85725</xdr:rowOff>
    </xdr:to>
    <xdr:pic>
      <xdr:nvPicPr>
        <xdr:cNvPr id="2313" name="Imagem 2"/>
        <xdr:cNvPicPr>
          <a:picLocks noChangeAspect="1" noChangeArrowheads="1"/>
        </xdr:cNvPicPr>
      </xdr:nvPicPr>
      <xdr:blipFill>
        <a:blip xmlns:r="http://schemas.openxmlformats.org/officeDocument/2006/relationships" r:embed="rId1" cstate="print"/>
        <a:srcRect l="27403" t="20454" r="28403" b="21262"/>
        <a:stretch>
          <a:fillRect/>
        </a:stretch>
      </xdr:blipFill>
      <xdr:spPr bwMode="auto">
        <a:xfrm>
          <a:off x="11277600" y="247650"/>
          <a:ext cx="1076325" cy="885825"/>
        </a:xfrm>
        <a:prstGeom prst="rect">
          <a:avLst/>
        </a:prstGeom>
        <a:noFill/>
        <a:ln w="9525">
          <a:noFill/>
          <a:miter lim="800000"/>
          <a:headEnd/>
          <a:tailEnd/>
        </a:ln>
        <a:effectLst/>
      </xdr:spPr>
    </xdr:pic>
    <xdr:clientData/>
  </xdr:twoCellAnchor>
  <xdr:twoCellAnchor editAs="oneCell">
    <xdr:from>
      <xdr:col>1</xdr:col>
      <xdr:colOff>104775</xdr:colOff>
      <xdr:row>1</xdr:row>
      <xdr:rowOff>19050</xdr:rowOff>
    </xdr:from>
    <xdr:to>
      <xdr:col>2</xdr:col>
      <xdr:colOff>485775</xdr:colOff>
      <xdr:row>5</xdr:row>
      <xdr:rowOff>161925</xdr:rowOff>
    </xdr:to>
    <xdr:pic>
      <xdr:nvPicPr>
        <xdr:cNvPr id="2314"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104775" y="209550"/>
          <a:ext cx="838200" cy="8096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c388736\servidor$\Documents%20and%20Settings\cc72\Meus%20documentos\Downloads\Para&#237;so%20do%20Norte\Para&#237;so%20do%20Norte%20(v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lanilhadeServicosSinteticaComDesoneracao-revfe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MEDIÇÃO COMPLETA"/>
      <sheetName val="CRONOGRAMA"/>
      <sheetName val="Relatório"/>
      <sheetName val="Parecer Gerado"/>
      <sheetName val="PARECERES"/>
      <sheetName val="HISTÓRICO DE PARECERES"/>
      <sheetName val=" "/>
    </sheetNames>
    <sheetDataSet>
      <sheetData sheetId="0" refreshError="1"/>
      <sheetData sheetId="1" refreshError="1"/>
      <sheetData sheetId="2" refreshError="1"/>
      <sheetData sheetId="3" refreshError="1"/>
      <sheetData sheetId="4" refreshError="1"/>
      <sheetData sheetId="5" refreshError="1"/>
      <sheetData sheetId="6" refreshError="1">
        <row r="464">
          <cell r="F464" t="str">
            <v xml:space="preserve">                                                                                                                                                                                 1° MEDIÇÃO</v>
          </cell>
        </row>
        <row r="465">
          <cell r="F465" t="str">
            <v xml:space="preserve">                                                                                                                                                                                 2° MEDIÇÃO</v>
          </cell>
        </row>
        <row r="466">
          <cell r="F466" t="str">
            <v xml:space="preserve">                                                                                                                                                                                 3° MEDIÇÃO</v>
          </cell>
        </row>
        <row r="467">
          <cell r="F467" t="str">
            <v xml:space="preserve">                                                                                                                                                                                 4° MEDIÇÃO</v>
          </cell>
        </row>
        <row r="468">
          <cell r="F468" t="str">
            <v xml:space="preserve">                                                                                                                                                                                 5° MEDIÇÃO</v>
          </cell>
        </row>
        <row r="469">
          <cell r="F469" t="str">
            <v xml:space="preserve">                                                                                                                                                                                 6° MEDIÇÃO</v>
          </cell>
        </row>
        <row r="470">
          <cell r="F470" t="str">
            <v xml:space="preserve">                                                                                                                                                                                 7° MEDIÇÃO</v>
          </cell>
        </row>
        <row r="471">
          <cell r="F471" t="str">
            <v xml:space="preserve">                                                                                                                                                                                 8° MEDIÇÃO</v>
          </cell>
        </row>
        <row r="472">
          <cell r="F472" t="str">
            <v xml:space="preserve">                                                                                                                                                                                 9° MEDIÇÃO</v>
          </cell>
        </row>
        <row r="473">
          <cell r="F473" t="str">
            <v xml:space="preserve">                                                                                                                                                                               10° MEDIÇÃO</v>
          </cell>
        </row>
        <row r="474">
          <cell r="F474" t="str">
            <v xml:space="preserve">                                                                                                                                                                               11° MEDIÇÃO</v>
          </cell>
        </row>
        <row r="475">
          <cell r="F475" t="str">
            <v xml:space="preserve">                                                                                                                                                                               12° MEDIÇÃO</v>
          </cell>
        </row>
        <row r="476">
          <cell r="F476" t="str">
            <v xml:space="preserve">                                                                                                                                                                               13° MEDIÇÃO</v>
          </cell>
        </row>
        <row r="477">
          <cell r="F477" t="str">
            <v xml:space="preserve">                                                                                                                                                                              14° MEDIÇÃO</v>
          </cell>
        </row>
        <row r="478">
          <cell r="F478" t="str">
            <v xml:space="preserve">                                                                                                                                                                               15° MEDIÇÃO</v>
          </cell>
        </row>
        <row r="479">
          <cell r="F479" t="str">
            <v xml:space="preserve">                                                                                                                                                                               16° MEDIÇÃO</v>
          </cell>
        </row>
        <row r="480">
          <cell r="F480" t="str">
            <v xml:space="preserve">                                                                                                                                                                               17° MEDIÇÃO</v>
          </cell>
        </row>
        <row r="481">
          <cell r="F481" t="str">
            <v xml:space="preserve">                                                                                                                                                                               18° MEDIÇÃO</v>
          </cell>
        </row>
        <row r="482">
          <cell r="F482" t="str">
            <v xml:space="preserve">                                                                                                                                                                               19° MEDIÇÃO</v>
          </cell>
        </row>
        <row r="483">
          <cell r="F483" t="str">
            <v xml:space="preserve">                                                                                                                                                                               20° MEDIÇÃO</v>
          </cell>
        </row>
        <row r="484">
          <cell r="F484" t="str">
            <v xml:space="preserve">                                                                                                                                                                               21° MEDIÇÃO</v>
          </cell>
        </row>
        <row r="485">
          <cell r="F485" t="str">
            <v xml:space="preserve">                                                                                                                                                                               22° MEDIÇÃO</v>
          </cell>
        </row>
        <row r="486">
          <cell r="F486" t="str">
            <v xml:space="preserve">                                                                                                                                                                               23° MEDIÇÃO</v>
          </cell>
        </row>
        <row r="487">
          <cell r="F487" t="str">
            <v xml:space="preserve">                                                                                                                                                                               24° MEDIÇÃO</v>
          </cell>
        </row>
        <row r="488">
          <cell r="F488" t="str">
            <v xml:space="preserve">                                                                                                                                                                        TODAS AS MEDIÇÕES</v>
          </cell>
        </row>
        <row r="489">
          <cell r="F489" t="str">
            <v xml:space="preserve">                                                                                                                                                                                     TOTAL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sheetName val="FOLHA FECHAMENTO"/>
      <sheetName val="CRONOGRAMA"/>
      <sheetName val="PLANILHA_SINTÉTICA"/>
      <sheetName val="PLANILHA_SERVIÇOS"/>
      <sheetName val="INSUMOS"/>
      <sheetName val="COMPOSIÇÕES COMPLEMENTARES."/>
      <sheetName val="COTAÇÕES"/>
      <sheetName val="ENCARGOS SOCIAIS"/>
      <sheetName val="cpu pred"/>
      <sheetName val="FOLHA FECHAMENTO2"/>
      <sheetName val="CRONOGRAMA2"/>
    </sheetNames>
    <sheetDataSet>
      <sheetData sheetId="0"/>
      <sheetData sheetId="1"/>
      <sheetData sheetId="2"/>
      <sheetData sheetId="3"/>
      <sheetData sheetId="4"/>
      <sheetData sheetId="5">
        <row r="3">
          <cell r="A3">
            <v>414</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image" Target="../media/image3.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55"/>
  <sheetViews>
    <sheetView tabSelected="1" view="pageBreakPreview" topLeftCell="A26" zoomScaleNormal="100" zoomScaleSheetLayoutView="100" workbookViewId="0">
      <selection activeCell="F30" sqref="F30"/>
    </sheetView>
  </sheetViews>
  <sheetFormatPr defaultRowHeight="15"/>
  <cols>
    <col min="1" max="1" width="9.140625" style="78"/>
    <col min="2" max="2" width="7.5703125" style="156" customWidth="1"/>
    <col min="3" max="3" width="12.140625" style="156" customWidth="1"/>
    <col min="4" max="4" width="8" style="156" customWidth="1"/>
    <col min="5" max="5" width="10.85546875" style="156" customWidth="1"/>
    <col min="6" max="6" width="13.140625" style="156" customWidth="1"/>
    <col min="7" max="7" width="8.140625" style="156" customWidth="1"/>
    <col min="8" max="8" width="11.7109375" style="156" customWidth="1"/>
    <col min="9" max="9" width="6.85546875" style="156" customWidth="1"/>
    <col min="10" max="10" width="7.28515625" style="156" customWidth="1"/>
    <col min="11" max="11" width="15.28515625" style="156" customWidth="1"/>
    <col min="12" max="12" width="11.28515625" style="156" customWidth="1"/>
    <col min="13" max="13" width="6.140625" style="156" customWidth="1"/>
    <col min="14" max="14" width="3.42578125" style="156" customWidth="1"/>
    <col min="15" max="16" width="8.28515625" style="156" customWidth="1"/>
    <col min="17" max="17" width="25.5703125" customWidth="1"/>
    <col min="18" max="18" width="17.7109375" customWidth="1"/>
  </cols>
  <sheetData>
    <row r="1" spans="2:16">
      <c r="B1" s="124"/>
      <c r="C1" s="125"/>
      <c r="D1" s="125"/>
      <c r="E1" s="126"/>
      <c r="F1" s="126"/>
      <c r="G1" s="126"/>
      <c r="H1" s="126"/>
      <c r="I1" s="126"/>
      <c r="J1" s="126"/>
      <c r="K1" s="126"/>
      <c r="L1" s="126"/>
      <c r="M1" s="126"/>
      <c r="N1" s="127"/>
      <c r="O1" s="152"/>
      <c r="P1" s="153"/>
    </row>
    <row r="2" spans="2:16">
      <c r="B2" s="128"/>
      <c r="C2" s="129"/>
      <c r="D2" s="129"/>
      <c r="E2" s="129"/>
      <c r="F2" s="130"/>
      <c r="G2" s="130"/>
      <c r="H2" s="130"/>
      <c r="I2" s="130"/>
      <c r="J2" s="130"/>
      <c r="K2" s="130"/>
      <c r="L2" s="130"/>
      <c r="M2" s="130"/>
      <c r="N2" s="131"/>
      <c r="O2" s="154"/>
      <c r="P2" s="154"/>
    </row>
    <row r="3" spans="2:16">
      <c r="B3" s="128"/>
      <c r="C3" s="132"/>
      <c r="D3" s="132"/>
      <c r="E3" s="130"/>
      <c r="F3" s="130"/>
      <c r="G3" s="130"/>
      <c r="H3" s="130"/>
      <c r="I3" s="130"/>
      <c r="J3" s="130"/>
      <c r="K3" s="130"/>
      <c r="L3" s="130"/>
      <c r="M3" s="130"/>
      <c r="N3" s="131"/>
      <c r="O3" s="154"/>
      <c r="P3" s="154"/>
    </row>
    <row r="4" spans="2:16">
      <c r="B4" s="128"/>
      <c r="C4" s="130" t="s">
        <v>297</v>
      </c>
      <c r="D4" s="129"/>
      <c r="E4" s="129"/>
      <c r="F4" s="130"/>
      <c r="G4" s="130"/>
      <c r="H4" s="130"/>
      <c r="I4" s="130"/>
      <c r="J4" s="130"/>
      <c r="K4" s="130"/>
      <c r="L4" s="130"/>
      <c r="M4" s="130"/>
      <c r="N4" s="131"/>
      <c r="O4" s="154"/>
      <c r="P4" s="154"/>
    </row>
    <row r="5" spans="2:16">
      <c r="B5" s="128"/>
      <c r="C5" s="132"/>
      <c r="D5" s="133"/>
      <c r="E5" s="130"/>
      <c r="F5" s="130"/>
      <c r="G5" s="130"/>
      <c r="H5" s="130"/>
      <c r="I5" s="130"/>
      <c r="J5" s="130"/>
      <c r="K5" s="130"/>
      <c r="L5" s="130"/>
      <c r="M5" s="130"/>
      <c r="N5" s="134"/>
      <c r="O5" s="154"/>
      <c r="P5" s="154"/>
    </row>
    <row r="6" spans="2:16">
      <c r="B6" s="135"/>
      <c r="C6" s="136"/>
      <c r="D6" s="137"/>
      <c r="E6" s="138"/>
      <c r="F6" s="137"/>
      <c r="G6" s="137"/>
      <c r="H6" s="137"/>
      <c r="I6" s="137"/>
      <c r="J6" s="137"/>
      <c r="K6" s="137"/>
      <c r="L6" s="137"/>
      <c r="M6" s="133"/>
      <c r="N6" s="134"/>
      <c r="O6" s="154"/>
      <c r="P6" s="154"/>
    </row>
    <row r="7" spans="2:16">
      <c r="B7" s="139"/>
      <c r="C7" s="140"/>
      <c r="D7" s="141"/>
      <c r="E7" s="142"/>
      <c r="F7" s="141"/>
      <c r="G7" s="141"/>
      <c r="H7" s="141"/>
      <c r="I7" s="141"/>
      <c r="J7" s="141"/>
      <c r="K7" s="141"/>
      <c r="L7" s="141"/>
      <c r="M7" s="141"/>
      <c r="N7" s="143"/>
      <c r="O7" s="152"/>
      <c r="P7" s="152"/>
    </row>
    <row r="8" spans="2:16">
      <c r="B8" s="207"/>
      <c r="C8" s="155"/>
      <c r="D8" s="155"/>
      <c r="E8" s="155"/>
      <c r="F8" s="155"/>
      <c r="G8" s="155"/>
      <c r="H8" s="155"/>
      <c r="I8" s="155"/>
      <c r="J8" s="155"/>
      <c r="K8" s="155"/>
      <c r="L8" s="155"/>
      <c r="M8" s="155"/>
      <c r="N8" s="208"/>
    </row>
    <row r="9" spans="2:16">
      <c r="B9" s="331" t="s">
        <v>2264</v>
      </c>
      <c r="C9" s="332"/>
      <c r="D9" s="332"/>
      <c r="E9" s="332"/>
      <c r="F9" s="332"/>
      <c r="G9" s="332"/>
      <c r="H9" s="332"/>
      <c r="I9" s="332"/>
      <c r="J9" s="332"/>
      <c r="K9" s="157" t="s">
        <v>285</v>
      </c>
      <c r="L9" s="260"/>
      <c r="M9" s="333"/>
      <c r="N9" s="334"/>
    </row>
    <row r="10" spans="2:16">
      <c r="B10" s="209"/>
      <c r="C10" s="158"/>
      <c r="D10" s="158"/>
      <c r="E10" s="158"/>
      <c r="F10" s="158"/>
      <c r="G10" s="158"/>
      <c r="H10" s="158"/>
      <c r="I10" s="158"/>
      <c r="J10" s="158"/>
      <c r="K10" s="158"/>
      <c r="L10" s="158"/>
      <c r="M10" s="158"/>
      <c r="N10" s="210"/>
    </row>
    <row r="11" spans="2:16">
      <c r="B11" s="314" t="s">
        <v>281</v>
      </c>
      <c r="C11" s="315"/>
      <c r="D11" s="335" t="s">
        <v>2283</v>
      </c>
      <c r="E11" s="317"/>
      <c r="F11" s="317"/>
      <c r="G11" s="317"/>
      <c r="H11" s="317"/>
      <c r="I11" s="317"/>
      <c r="J11" s="158"/>
      <c r="K11" s="271" t="s">
        <v>298</v>
      </c>
      <c r="L11" s="316" t="s">
        <v>2286</v>
      </c>
      <c r="M11" s="316"/>
      <c r="N11" s="336"/>
    </row>
    <row r="12" spans="2:16">
      <c r="B12" s="314" t="s">
        <v>280</v>
      </c>
      <c r="C12" s="315"/>
      <c r="D12" s="316" t="s">
        <v>2284</v>
      </c>
      <c r="E12" s="317"/>
      <c r="F12" s="317"/>
      <c r="G12" s="317"/>
      <c r="H12" s="317"/>
      <c r="I12" s="317"/>
      <c r="J12" s="158"/>
      <c r="K12" s="271" t="s">
        <v>299</v>
      </c>
      <c r="L12" s="337" t="s">
        <v>2285</v>
      </c>
      <c r="M12" s="337"/>
      <c r="N12" s="338"/>
    </row>
    <row r="13" spans="2:16">
      <c r="B13" s="314" t="s">
        <v>2265</v>
      </c>
      <c r="C13" s="315"/>
      <c r="D13" s="316"/>
      <c r="E13" s="317"/>
      <c r="F13" s="317"/>
      <c r="G13" s="317"/>
      <c r="H13" s="317"/>
      <c r="I13" s="317"/>
      <c r="J13" s="158"/>
      <c r="K13" s="271" t="s">
        <v>300</v>
      </c>
      <c r="L13" s="326"/>
      <c r="M13" s="326"/>
      <c r="N13" s="327"/>
    </row>
    <row r="14" spans="2:16">
      <c r="B14" s="211"/>
      <c r="C14" s="159"/>
      <c r="D14" s="158"/>
      <c r="E14" s="158"/>
      <c r="F14" s="158"/>
      <c r="G14" s="158"/>
      <c r="H14" s="158"/>
      <c r="I14" s="158"/>
      <c r="J14" s="158"/>
      <c r="K14" s="158"/>
      <c r="L14" s="317"/>
      <c r="M14" s="317"/>
      <c r="N14" s="328"/>
    </row>
    <row r="15" spans="2:16">
      <c r="B15" s="314" t="s">
        <v>301</v>
      </c>
      <c r="C15" s="315"/>
      <c r="D15" s="160"/>
      <c r="E15" s="161"/>
      <c r="F15" s="271" t="s">
        <v>302</v>
      </c>
      <c r="G15" s="162"/>
      <c r="H15" s="271"/>
      <c r="I15" s="163"/>
      <c r="J15" s="163"/>
      <c r="K15" s="164" t="s">
        <v>2266</v>
      </c>
      <c r="L15" s="339"/>
      <c r="M15" s="339"/>
      <c r="N15" s="212"/>
    </row>
    <row r="16" spans="2:16">
      <c r="B16" s="213"/>
      <c r="C16" s="158"/>
      <c r="D16" s="158"/>
      <c r="E16" s="165"/>
      <c r="F16" s="271" t="s">
        <v>2267</v>
      </c>
      <c r="G16" s="165"/>
      <c r="H16" s="165"/>
      <c r="I16" s="165"/>
      <c r="J16" s="165"/>
      <c r="K16" s="163" t="s">
        <v>2268</v>
      </c>
      <c r="L16" s="163"/>
      <c r="M16" s="158"/>
      <c r="N16" s="210"/>
    </row>
    <row r="17" spans="2:19">
      <c r="B17" s="214" t="s">
        <v>303</v>
      </c>
      <c r="C17" s="166"/>
      <c r="D17" s="329"/>
      <c r="E17" s="329"/>
      <c r="F17" s="329"/>
      <c r="G17" s="329"/>
      <c r="H17" s="329"/>
      <c r="I17" s="329"/>
      <c r="J17" s="329"/>
      <c r="K17" s="329"/>
      <c r="L17" s="329"/>
      <c r="M17" s="329"/>
      <c r="N17" s="330"/>
    </row>
    <row r="18" spans="2:19">
      <c r="B18" s="209"/>
      <c r="C18" s="158"/>
      <c r="D18" s="158"/>
      <c r="E18" s="158"/>
      <c r="F18" s="158"/>
      <c r="G18" s="158"/>
      <c r="H18" s="158"/>
      <c r="I18" s="158"/>
      <c r="J18" s="158"/>
      <c r="K18" s="158"/>
      <c r="L18" s="158"/>
      <c r="M18" s="158"/>
      <c r="N18" s="210"/>
    </row>
    <row r="19" spans="2:19" ht="15.75">
      <c r="B19" s="215"/>
      <c r="C19" s="167"/>
      <c r="D19" s="167"/>
      <c r="E19" s="167"/>
      <c r="F19" s="167"/>
      <c r="G19" s="167"/>
      <c r="H19" s="167"/>
      <c r="I19" s="167"/>
      <c r="J19" s="167"/>
      <c r="K19" s="167"/>
      <c r="L19" s="167"/>
      <c r="M19" s="167"/>
      <c r="N19" s="216"/>
    </row>
    <row r="20" spans="2:19" ht="16.5" thickBot="1">
      <c r="B20" s="217"/>
      <c r="C20" s="168"/>
      <c r="D20" s="168"/>
      <c r="E20" s="168"/>
      <c r="F20" s="168"/>
      <c r="G20" s="168"/>
      <c r="H20" s="169"/>
      <c r="I20" s="169"/>
      <c r="J20" s="170"/>
      <c r="K20" s="171"/>
      <c r="L20" s="158"/>
      <c r="M20" s="171"/>
      <c r="N20" s="218"/>
    </row>
    <row r="21" spans="2:19" ht="17.25" thickTop="1" thickBot="1">
      <c r="B21" s="217"/>
      <c r="C21" s="172"/>
      <c r="D21" s="172"/>
      <c r="E21" s="318" t="s">
        <v>2269</v>
      </c>
      <c r="F21" s="319"/>
      <c r="G21" s="173" t="s">
        <v>2270</v>
      </c>
      <c r="H21" s="318" t="s">
        <v>2271</v>
      </c>
      <c r="I21" s="320"/>
      <c r="J21" s="150"/>
      <c r="K21" s="174"/>
      <c r="L21" s="158"/>
      <c r="M21" s="171"/>
      <c r="N21" s="218"/>
    </row>
    <row r="22" spans="2:19" ht="45.75" customHeight="1" thickTop="1">
      <c r="B22" s="217"/>
      <c r="C22" s="321" t="s">
        <v>2272</v>
      </c>
      <c r="D22" s="322"/>
      <c r="E22" s="323">
        <f>SUM(cronograma!D50:D61)</f>
        <v>0</v>
      </c>
      <c r="F22" s="324"/>
      <c r="G22" s="175">
        <f>IF(E22=0,0,IF(E22&lt;=150000,30,IF(E22&lt;=1500000,30-(E22-150000)/270000,IF(E22&lt;=150000000,25-(E22-1500000)/29700000,IF(E22&gt;150000000,20,0)))))</f>
        <v>0</v>
      </c>
      <c r="H22" s="323">
        <f>(E22*(1+(G22/100)))</f>
        <v>0</v>
      </c>
      <c r="I22" s="325"/>
      <c r="J22" s="150"/>
      <c r="K22" s="176"/>
      <c r="L22" s="158"/>
      <c r="M22" s="171"/>
      <c r="N22" s="218"/>
    </row>
    <row r="23" spans="2:19" ht="45.75" customHeight="1">
      <c r="B23" s="217"/>
      <c r="C23" s="309" t="s">
        <v>2273</v>
      </c>
      <c r="D23" s="310"/>
      <c r="E23" s="311">
        <f>SUM(cronograma!D64:D68)</f>
        <v>0</v>
      </c>
      <c r="F23" s="312"/>
      <c r="G23" s="175">
        <v>15</v>
      </c>
      <c r="H23" s="311">
        <f>(E23*(1+(G23/100)))</f>
        <v>0</v>
      </c>
      <c r="I23" s="313"/>
      <c r="J23" s="150"/>
      <c r="K23" s="176"/>
      <c r="L23" s="158"/>
      <c r="M23" s="171"/>
      <c r="N23" s="218"/>
    </row>
    <row r="24" spans="2:19" ht="16.5" thickBot="1">
      <c r="B24" s="217"/>
      <c r="C24" s="177"/>
      <c r="D24" s="177"/>
      <c r="E24" s="177"/>
      <c r="F24" s="177"/>
      <c r="G24" s="178"/>
      <c r="H24" s="178"/>
      <c r="I24" s="178"/>
      <c r="J24" s="179"/>
      <c r="K24" s="176"/>
      <c r="L24" s="158"/>
      <c r="M24" s="171"/>
      <c r="N24" s="218"/>
    </row>
    <row r="25" spans="2:19" ht="17.25" thickTop="1" thickBot="1">
      <c r="B25" s="217"/>
      <c r="C25" s="292" t="s">
        <v>2274</v>
      </c>
      <c r="D25" s="292"/>
      <c r="E25" s="292"/>
      <c r="F25" s="292"/>
      <c r="G25" s="293"/>
      <c r="H25" s="294">
        <f>E22+E23</f>
        <v>0</v>
      </c>
      <c r="I25" s="292"/>
      <c r="J25" s="180"/>
      <c r="K25" s="176"/>
      <c r="L25" s="158"/>
      <c r="M25" s="171"/>
      <c r="N25" s="218"/>
    </row>
    <row r="26" spans="2:19" ht="17.25" thickTop="1" thickBot="1">
      <c r="B26" s="217"/>
      <c r="C26" s="181"/>
      <c r="D26" s="181"/>
      <c r="E26" s="182"/>
      <c r="F26" s="182"/>
      <c r="G26" s="183"/>
      <c r="H26" s="184"/>
      <c r="I26" s="184"/>
      <c r="J26" s="182"/>
      <c r="K26" s="176"/>
      <c r="L26" s="158"/>
      <c r="M26" s="171"/>
      <c r="N26" s="218"/>
    </row>
    <row r="27" spans="2:19" ht="17.25" thickTop="1" thickBot="1">
      <c r="B27" s="217"/>
      <c r="C27" s="292" t="s">
        <v>2275</v>
      </c>
      <c r="D27" s="292"/>
      <c r="E27" s="292"/>
      <c r="F27" s="292"/>
      <c r="G27" s="293"/>
      <c r="H27" s="294">
        <f>H22+H23</f>
        <v>0</v>
      </c>
      <c r="I27" s="292"/>
      <c r="J27" s="180"/>
      <c r="K27" s="171"/>
      <c r="L27" s="158"/>
      <c r="M27" s="171"/>
      <c r="N27" s="218"/>
      <c r="Q27" s="78"/>
      <c r="R27" s="276"/>
    </row>
    <row r="28" spans="2:19" ht="16.5" thickTop="1">
      <c r="B28" s="217"/>
      <c r="C28" s="171"/>
      <c r="D28" s="185"/>
      <c r="E28" s="186"/>
      <c r="F28" s="186"/>
      <c r="G28" s="187"/>
      <c r="H28" s="187"/>
      <c r="I28" s="187"/>
      <c r="J28" s="187"/>
      <c r="K28" s="187"/>
      <c r="L28" s="158"/>
      <c r="M28" s="187"/>
      <c r="N28" s="218"/>
      <c r="Q28" s="78"/>
      <c r="R28" s="276"/>
    </row>
    <row r="29" spans="2:19" ht="15.75">
      <c r="B29" s="217"/>
      <c r="C29" s="171"/>
      <c r="D29" s="185"/>
      <c r="E29" s="186"/>
      <c r="F29" s="186"/>
      <c r="G29" s="187"/>
      <c r="H29" s="187"/>
      <c r="I29" s="187"/>
      <c r="J29" s="187"/>
      <c r="K29" s="187"/>
      <c r="L29" s="158"/>
      <c r="M29" s="187"/>
      <c r="N29" s="218"/>
    </row>
    <row r="30" spans="2:19" ht="15.75">
      <c r="B30" s="217"/>
      <c r="C30" s="187"/>
      <c r="D30" s="158"/>
      <c r="E30" s="269" t="s">
        <v>2276</v>
      </c>
      <c r="F30" s="259">
        <v>360</v>
      </c>
      <c r="G30" s="188" t="s">
        <v>308</v>
      </c>
      <c r="H30" s="158"/>
      <c r="I30" s="158"/>
      <c r="J30" s="188"/>
      <c r="K30" s="188"/>
      <c r="L30" s="188"/>
      <c r="M30" s="188"/>
      <c r="N30" s="218"/>
      <c r="Q30" s="277"/>
      <c r="R30" s="278"/>
      <c r="S30" s="277"/>
    </row>
    <row r="31" spans="2:19" ht="15.75">
      <c r="B31" s="217"/>
      <c r="C31" s="171"/>
      <c r="D31" s="171"/>
      <c r="E31" s="171"/>
      <c r="F31" s="187"/>
      <c r="G31" s="189"/>
      <c r="H31" s="189"/>
      <c r="I31" s="189"/>
      <c r="J31" s="189"/>
      <c r="K31" s="189"/>
      <c r="L31" s="189"/>
      <c r="M31" s="189"/>
      <c r="N31" s="218"/>
    </row>
    <row r="32" spans="2:19" ht="15.75">
      <c r="B32" s="217"/>
      <c r="C32" s="171"/>
      <c r="D32" s="171"/>
      <c r="E32" s="171"/>
      <c r="F32" s="187"/>
      <c r="G32" s="189"/>
      <c r="H32" s="189"/>
      <c r="I32" s="189"/>
      <c r="J32" s="189"/>
      <c r="K32" s="189"/>
      <c r="L32" s="189"/>
      <c r="M32" s="189"/>
      <c r="N32" s="218"/>
    </row>
    <row r="33" spans="2:16" ht="15.75">
      <c r="B33" s="217"/>
      <c r="C33" s="145" t="s">
        <v>304</v>
      </c>
      <c r="D33" s="158"/>
      <c r="E33" s="158"/>
      <c r="F33" s="144" t="s">
        <v>305</v>
      </c>
      <c r="G33" s="295">
        <f>+PLANILHA_SINTÉTICA!K1474</f>
        <v>0</v>
      </c>
      <c r="H33" s="296"/>
      <c r="I33" s="190"/>
      <c r="J33" s="158"/>
      <c r="K33" s="158"/>
      <c r="L33" s="189"/>
      <c r="M33" s="189"/>
      <c r="N33" s="218"/>
    </row>
    <row r="34" spans="2:16" ht="15.75">
      <c r="B34" s="217"/>
      <c r="C34" s="187"/>
      <c r="D34" s="158"/>
      <c r="E34" s="145"/>
      <c r="F34" s="147"/>
      <c r="G34" s="147"/>
      <c r="H34" s="146"/>
      <c r="I34" s="146"/>
      <c r="J34" s="147"/>
      <c r="K34" s="147"/>
      <c r="L34" s="189"/>
      <c r="M34" s="189"/>
      <c r="N34" s="218"/>
    </row>
    <row r="35" spans="2:16" ht="15.75">
      <c r="B35" s="217"/>
      <c r="C35" s="187"/>
      <c r="D35" s="158"/>
      <c r="E35" s="158"/>
      <c r="F35" s="144" t="s">
        <v>306</v>
      </c>
      <c r="G35" s="295">
        <f>+PLANILHA_SINTÉTICA!J1474</f>
        <v>0</v>
      </c>
      <c r="H35" s="296"/>
      <c r="I35" s="158"/>
      <c r="J35" s="158"/>
      <c r="K35" s="191"/>
      <c r="L35" s="189"/>
      <c r="M35" s="189"/>
      <c r="N35" s="218"/>
    </row>
    <row r="36" spans="2:16" ht="15.75">
      <c r="B36" s="217"/>
      <c r="C36" s="187"/>
      <c r="D36" s="192"/>
      <c r="E36" s="193"/>
      <c r="F36" s="193"/>
      <c r="G36" s="193"/>
      <c r="H36" s="193"/>
      <c r="I36" s="193"/>
      <c r="J36" s="158"/>
      <c r="K36" s="187"/>
      <c r="L36" s="187"/>
      <c r="M36" s="171"/>
      <c r="N36" s="218"/>
      <c r="O36" s="158"/>
      <c r="P36" s="158"/>
    </row>
    <row r="37" spans="2:16" ht="15.75">
      <c r="B37" s="217"/>
      <c r="C37" s="171"/>
      <c r="D37" s="158"/>
      <c r="E37" s="194"/>
      <c r="F37" s="195"/>
      <c r="G37" s="196"/>
      <c r="H37" s="196"/>
      <c r="I37" s="196"/>
      <c r="J37" s="196"/>
      <c r="K37" s="171"/>
      <c r="L37" s="171"/>
      <c r="M37" s="171"/>
      <c r="N37" s="218"/>
      <c r="O37" s="158"/>
      <c r="P37" s="158"/>
    </row>
    <row r="38" spans="2:16">
      <c r="B38" s="297" t="s">
        <v>2282</v>
      </c>
      <c r="C38" s="298"/>
      <c r="D38" s="298"/>
      <c r="E38" s="298"/>
      <c r="F38" s="298"/>
      <c r="G38" s="298"/>
      <c r="H38" s="298"/>
      <c r="I38" s="298"/>
      <c r="J38" s="298"/>
      <c r="K38" s="298"/>
      <c r="L38" s="298"/>
      <c r="M38" s="298"/>
      <c r="N38" s="299"/>
    </row>
    <row r="39" spans="2:16">
      <c r="B39" s="300"/>
      <c r="C39" s="301"/>
      <c r="D39" s="301"/>
      <c r="E39" s="301"/>
      <c r="F39" s="301"/>
      <c r="G39" s="301"/>
      <c r="H39" s="301"/>
      <c r="I39" s="301"/>
      <c r="J39" s="301"/>
      <c r="K39" s="301"/>
      <c r="L39" s="301"/>
      <c r="M39" s="301"/>
      <c r="N39" s="302"/>
    </row>
    <row r="40" spans="2:16" ht="15.75">
      <c r="B40" s="219"/>
      <c r="C40" s="187"/>
      <c r="D40" s="187"/>
      <c r="E40" s="187"/>
      <c r="F40" s="187"/>
      <c r="G40" s="187"/>
      <c r="H40" s="187"/>
      <c r="I40" s="187"/>
      <c r="J40" s="187"/>
      <c r="K40" s="171"/>
      <c r="L40" s="171"/>
      <c r="M40" s="171"/>
      <c r="N40" s="218"/>
    </row>
    <row r="41" spans="2:16" ht="15.75">
      <c r="B41" s="220"/>
      <c r="C41" s="197"/>
      <c r="D41" s="197"/>
      <c r="E41" s="197"/>
      <c r="F41" s="197"/>
      <c r="G41" s="198"/>
      <c r="H41" s="198"/>
      <c r="I41" s="198"/>
      <c r="J41" s="199"/>
      <c r="K41" s="167"/>
      <c r="L41" s="167"/>
      <c r="M41" s="167"/>
      <c r="N41" s="216"/>
    </row>
    <row r="42" spans="2:16" ht="15.75">
      <c r="B42" s="303" t="s">
        <v>307</v>
      </c>
      <c r="C42" s="304"/>
      <c r="D42" s="304"/>
      <c r="E42" s="305" t="s">
        <v>363</v>
      </c>
      <c r="F42" s="305"/>
      <c r="G42" s="305"/>
      <c r="H42" s="305"/>
      <c r="I42" s="305"/>
      <c r="J42" s="305"/>
      <c r="K42" s="305"/>
      <c r="L42" s="305"/>
      <c r="M42" s="305"/>
      <c r="N42" s="306"/>
    </row>
    <row r="43" spans="2:16" ht="15.75">
      <c r="B43" s="217"/>
      <c r="C43" s="171"/>
      <c r="D43" s="200"/>
      <c r="E43" s="200"/>
      <c r="F43" s="200"/>
      <c r="G43" s="171"/>
      <c r="H43" s="171"/>
      <c r="I43" s="171"/>
      <c r="J43" s="187"/>
      <c r="K43" s="171"/>
      <c r="L43" s="171"/>
      <c r="M43" s="171"/>
      <c r="N43" s="218"/>
    </row>
    <row r="44" spans="2:16" ht="15.75">
      <c r="B44" s="307" t="s">
        <v>2277</v>
      </c>
      <c r="C44" s="308"/>
      <c r="D44" s="308"/>
      <c r="E44" s="201"/>
      <c r="F44" s="201"/>
      <c r="G44" s="289" t="s">
        <v>364</v>
      </c>
      <c r="H44" s="290"/>
      <c r="I44" s="290"/>
      <c r="J44" s="290"/>
      <c r="K44" s="290"/>
      <c r="L44" s="188"/>
      <c r="M44" s="188"/>
      <c r="N44" s="221"/>
    </row>
    <row r="45" spans="2:16" ht="15.75">
      <c r="B45" s="217"/>
      <c r="C45" s="171"/>
      <c r="D45" s="171"/>
      <c r="E45" s="171"/>
      <c r="F45" s="171"/>
      <c r="G45" s="290"/>
      <c r="H45" s="290"/>
      <c r="I45" s="290"/>
      <c r="J45" s="187"/>
      <c r="K45" s="171"/>
      <c r="L45" s="202"/>
      <c r="M45" s="202"/>
      <c r="N45" s="218"/>
    </row>
    <row r="46" spans="2:16" ht="15.75">
      <c r="B46" s="287"/>
      <c r="C46" s="288"/>
      <c r="D46" s="288"/>
      <c r="E46" s="288"/>
      <c r="F46" s="288"/>
      <c r="G46" s="289" t="s">
        <v>7</v>
      </c>
      <c r="H46" s="290"/>
      <c r="I46" s="290"/>
      <c r="J46" s="290"/>
      <c r="K46" s="290"/>
      <c r="L46" s="202"/>
      <c r="M46" s="202"/>
      <c r="N46" s="218"/>
    </row>
    <row r="47" spans="2:16" ht="15.75">
      <c r="B47" s="222"/>
      <c r="C47" s="203"/>
      <c r="D47" s="203"/>
      <c r="E47" s="203"/>
      <c r="F47" s="203"/>
      <c r="G47" s="203"/>
      <c r="H47" s="203"/>
      <c r="I47" s="203"/>
      <c r="J47" s="203"/>
      <c r="K47" s="203"/>
      <c r="L47" s="203"/>
      <c r="M47" s="203"/>
      <c r="N47" s="223"/>
    </row>
    <row r="48" spans="2:16">
      <c r="B48" s="209"/>
      <c r="C48" s="158"/>
      <c r="D48" s="158"/>
      <c r="E48" s="158"/>
      <c r="F48" s="158"/>
      <c r="G48" s="158"/>
      <c r="H48" s="158"/>
      <c r="I48" s="158"/>
      <c r="J48" s="158"/>
      <c r="K48" s="158"/>
      <c r="L48" s="158"/>
      <c r="M48" s="158"/>
      <c r="N48" s="210"/>
    </row>
    <row r="49" spans="2:14">
      <c r="B49" s="224"/>
      <c r="C49" s="204"/>
      <c r="D49" s="204"/>
      <c r="E49" s="204"/>
      <c r="F49" s="204"/>
      <c r="G49" s="204"/>
      <c r="H49" s="204"/>
      <c r="I49" s="204"/>
      <c r="J49" s="204"/>
      <c r="K49" s="204"/>
      <c r="L49" s="204"/>
      <c r="M49" s="204"/>
      <c r="N49" s="225"/>
    </row>
    <row r="50" spans="2:14">
      <c r="B50" s="128"/>
      <c r="C50" s="132"/>
      <c r="D50" s="132"/>
      <c r="E50" s="132"/>
      <c r="F50" s="132"/>
      <c r="G50" s="132"/>
      <c r="H50" s="132"/>
      <c r="I50" s="132"/>
      <c r="J50" s="132"/>
      <c r="K50" s="132"/>
      <c r="L50" s="132"/>
      <c r="M50" s="132"/>
      <c r="N50" s="131"/>
    </row>
    <row r="51" spans="2:14">
      <c r="B51" s="128"/>
      <c r="C51" s="132"/>
      <c r="D51" s="132"/>
      <c r="E51" s="132"/>
      <c r="F51" s="132"/>
      <c r="G51" s="132"/>
      <c r="H51" s="132"/>
      <c r="I51" s="132"/>
      <c r="J51" s="132"/>
      <c r="K51" s="132"/>
      <c r="L51" s="132"/>
      <c r="M51" s="132"/>
      <c r="N51" s="131"/>
    </row>
    <row r="52" spans="2:14">
      <c r="B52" s="128"/>
      <c r="C52" s="158"/>
      <c r="D52" s="270" t="s">
        <v>368</v>
      </c>
      <c r="E52" s="270"/>
      <c r="F52" s="270"/>
      <c r="G52" s="205"/>
      <c r="H52" s="270" t="s">
        <v>369</v>
      </c>
      <c r="I52" s="270"/>
      <c r="J52" s="226"/>
      <c r="K52" s="206" t="s">
        <v>371</v>
      </c>
      <c r="L52" s="158"/>
      <c r="M52" s="270"/>
      <c r="N52" s="227"/>
    </row>
    <row r="53" spans="2:14">
      <c r="B53" s="128"/>
      <c r="C53" s="158"/>
      <c r="D53" s="270" t="s">
        <v>272</v>
      </c>
      <c r="E53" s="270"/>
      <c r="F53" s="270"/>
      <c r="G53" s="291" t="s">
        <v>25</v>
      </c>
      <c r="H53" s="291"/>
      <c r="I53" s="291"/>
      <c r="J53" s="158"/>
      <c r="K53" s="291" t="s">
        <v>370</v>
      </c>
      <c r="L53" s="291"/>
      <c r="M53" s="291"/>
      <c r="N53" s="227"/>
    </row>
    <row r="54" spans="2:14">
      <c r="B54" s="128"/>
      <c r="C54" s="158"/>
      <c r="D54" s="270" t="s">
        <v>309</v>
      </c>
      <c r="E54" s="270"/>
      <c r="F54" s="270"/>
      <c r="G54" s="291" t="s">
        <v>309</v>
      </c>
      <c r="H54" s="291"/>
      <c r="I54" s="291"/>
      <c r="J54" s="270"/>
      <c r="K54" s="291" t="s">
        <v>309</v>
      </c>
      <c r="L54" s="291"/>
      <c r="M54" s="291"/>
      <c r="N54" s="228"/>
    </row>
    <row r="55" spans="2:14">
      <c r="B55" s="229"/>
      <c r="C55" s="230"/>
      <c r="D55" s="230"/>
      <c r="E55" s="230"/>
      <c r="F55" s="230"/>
      <c r="G55" s="230"/>
      <c r="H55" s="231"/>
      <c r="I55" s="230"/>
      <c r="J55" s="230"/>
      <c r="K55" s="230"/>
      <c r="L55" s="230"/>
      <c r="M55" s="230"/>
      <c r="N55" s="148"/>
    </row>
  </sheetData>
  <mergeCells count="41">
    <mergeCell ref="L13:N13"/>
    <mergeCell ref="L14:N14"/>
    <mergeCell ref="B15:C15"/>
    <mergeCell ref="D17:N17"/>
    <mergeCell ref="B9:J9"/>
    <mergeCell ref="M9:N9"/>
    <mergeCell ref="B11:C11"/>
    <mergeCell ref="D11:I11"/>
    <mergeCell ref="L11:N11"/>
    <mergeCell ref="B12:C12"/>
    <mergeCell ref="D12:I12"/>
    <mergeCell ref="L12:N12"/>
    <mergeCell ref="L15:M15"/>
    <mergeCell ref="C23:D23"/>
    <mergeCell ref="E23:F23"/>
    <mergeCell ref="H23:I23"/>
    <mergeCell ref="B13:C13"/>
    <mergeCell ref="D13:I13"/>
    <mergeCell ref="E21:F21"/>
    <mergeCell ref="H21:I21"/>
    <mergeCell ref="C22:D22"/>
    <mergeCell ref="E22:F22"/>
    <mergeCell ref="H22:I22"/>
    <mergeCell ref="G45:I45"/>
    <mergeCell ref="C25:G25"/>
    <mergeCell ref="H25:I25"/>
    <mergeCell ref="C27:G27"/>
    <mergeCell ref="H27:I27"/>
    <mergeCell ref="G33:H33"/>
    <mergeCell ref="G35:H35"/>
    <mergeCell ref="B38:N39"/>
    <mergeCell ref="B42:D42"/>
    <mergeCell ref="E42:N42"/>
    <mergeCell ref="B44:D44"/>
    <mergeCell ref="G44:K44"/>
    <mergeCell ref="B46:F46"/>
    <mergeCell ref="G46:K46"/>
    <mergeCell ref="G53:I53"/>
    <mergeCell ref="K53:M53"/>
    <mergeCell ref="G54:I54"/>
    <mergeCell ref="K54:M54"/>
  </mergeCells>
  <pageMargins left="0.51181102362204722" right="0.51181102362204722" top="0.78740157480314965" bottom="0.78740157480314965" header="0.31496062992125984" footer="0.31496062992125984"/>
  <pageSetup paperSize="9" scale="75"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72"/>
  <sheetViews>
    <sheetView view="pageBreakPreview" zoomScaleNormal="100" zoomScaleSheetLayoutView="100" workbookViewId="0">
      <selection activeCell="B13" sqref="B13"/>
    </sheetView>
  </sheetViews>
  <sheetFormatPr defaultRowHeight="15"/>
  <cols>
    <col min="1" max="1" width="5.85546875" style="49" customWidth="1"/>
    <col min="2" max="2" width="44.28515625" style="50" customWidth="1"/>
    <col min="3" max="3" width="8.85546875" style="51" customWidth="1"/>
    <col min="4" max="4" width="12.42578125" style="52" bestFit="1" customWidth="1"/>
    <col min="5" max="5" width="8.42578125" style="51" customWidth="1"/>
    <col min="6" max="6" width="11.42578125" style="52" customWidth="1"/>
    <col min="7" max="7" width="10.7109375" style="51" customWidth="1"/>
    <col min="8" max="8" width="12.7109375" style="52" customWidth="1"/>
    <col min="9" max="9" width="8.42578125" style="51" customWidth="1"/>
    <col min="10" max="10" width="12.7109375" style="52" customWidth="1"/>
    <col min="11" max="11" width="8.42578125" style="51" customWidth="1"/>
    <col min="12" max="12" width="12.7109375" style="52" customWidth="1"/>
    <col min="13" max="13" width="8.42578125" style="51" customWidth="1"/>
    <col min="14" max="14" width="12.85546875" style="52" customWidth="1"/>
    <col min="15" max="15" width="8.42578125" style="51" customWidth="1"/>
    <col min="16" max="16" width="12.85546875" style="52" customWidth="1"/>
    <col min="17" max="17" width="8.42578125" style="51" customWidth="1"/>
    <col min="18" max="18" width="12.85546875" style="52" customWidth="1"/>
    <col min="19" max="19" width="8.42578125" style="51" customWidth="1"/>
    <col min="20" max="20" width="12.85546875" style="52" customWidth="1"/>
    <col min="21" max="21" width="8.42578125" style="51" customWidth="1"/>
    <col min="22" max="22" width="15.140625" style="52" bestFit="1" customWidth="1"/>
    <col min="23" max="23" width="8.42578125" style="51" customWidth="1"/>
    <col min="24" max="24" width="16.28515625" style="52" bestFit="1" customWidth="1"/>
    <col min="25" max="25" width="8.42578125" style="51" customWidth="1"/>
    <col min="26" max="26" width="16.28515625" style="52" bestFit="1" customWidth="1"/>
    <col min="27" max="27" width="8.42578125" style="51" customWidth="1"/>
    <col min="28" max="28" width="13.7109375" style="121" customWidth="1"/>
    <col min="29" max="29" width="13.42578125" style="115" customWidth="1"/>
    <col min="30" max="30" width="9.140625" style="84"/>
    <col min="31" max="31" width="12.85546875" style="84" customWidth="1"/>
    <col min="32" max="32" width="9.28515625" style="84" bestFit="1" customWidth="1"/>
    <col min="33" max="33" width="9.140625" style="84"/>
  </cols>
  <sheetData>
    <row r="1" spans="1:33" ht="16.5" thickBot="1">
      <c r="A1" s="356"/>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79"/>
      <c r="AE1" s="79"/>
      <c r="AF1" s="79"/>
      <c r="AG1" s="79"/>
    </row>
    <row r="2" spans="1:33">
      <c r="A2" s="357"/>
      <c r="B2" s="359"/>
      <c r="C2" s="359"/>
      <c r="D2" s="359"/>
      <c r="E2" s="359"/>
      <c r="F2" s="359"/>
      <c r="G2" s="80"/>
      <c r="H2" s="81"/>
      <c r="I2" s="82"/>
      <c r="J2" s="82"/>
      <c r="K2" s="82"/>
      <c r="L2" s="82"/>
      <c r="M2" s="82"/>
      <c r="N2" s="82"/>
      <c r="O2" s="82"/>
      <c r="P2" s="82"/>
      <c r="Q2" s="82"/>
      <c r="R2" s="82"/>
      <c r="S2" s="82"/>
      <c r="T2" s="82"/>
      <c r="U2" s="82"/>
      <c r="V2" s="82"/>
      <c r="W2" s="82"/>
      <c r="X2" s="82"/>
      <c r="Y2" s="82"/>
      <c r="Z2" s="82"/>
      <c r="AA2" s="82"/>
      <c r="AB2" s="81"/>
      <c r="AC2" s="83"/>
    </row>
    <row r="3" spans="1:33">
      <c r="A3" s="358"/>
      <c r="B3" s="360"/>
      <c r="C3" s="360"/>
      <c r="D3" s="360"/>
      <c r="E3" s="360"/>
      <c r="F3" s="360"/>
      <c r="H3" s="86"/>
      <c r="I3" s="87"/>
      <c r="J3" s="87"/>
      <c r="K3" s="87"/>
      <c r="L3" s="87"/>
      <c r="O3" s="87"/>
      <c r="P3" s="85" t="s">
        <v>281</v>
      </c>
      <c r="Q3" s="263" t="str">
        <f>+Fechamento!D11</f>
        <v>CENTRO DE ESPECIALIDADES DO PARANÁ - CISAMUSEP</v>
      </c>
      <c r="R3" s="53"/>
      <c r="S3" s="87"/>
      <c r="T3" s="53"/>
      <c r="U3" s="87"/>
      <c r="V3" s="53"/>
      <c r="W3" s="87"/>
      <c r="X3" s="53"/>
      <c r="Y3" s="87"/>
      <c r="Z3" s="53"/>
      <c r="AA3" s="87"/>
      <c r="AB3" s="85" t="s">
        <v>285</v>
      </c>
      <c r="AC3" s="261">
        <f>+Fechamento!L9</f>
        <v>0</v>
      </c>
    </row>
    <row r="4" spans="1:33">
      <c r="A4" s="88"/>
      <c r="B4" s="360"/>
      <c r="C4" s="360"/>
      <c r="D4" s="360"/>
      <c r="E4" s="360"/>
      <c r="F4" s="360"/>
      <c r="H4" s="86"/>
      <c r="I4" s="87"/>
      <c r="J4" s="87"/>
      <c r="K4" s="87"/>
      <c r="L4" s="87"/>
      <c r="O4" s="87"/>
      <c r="P4" s="85" t="s">
        <v>325</v>
      </c>
      <c r="Q4" s="263" t="str">
        <f>+Fechamento!L12</f>
        <v>MARINGÁ</v>
      </c>
      <c r="R4" s="53"/>
      <c r="S4" s="87"/>
      <c r="T4" s="53"/>
      <c r="U4" s="87"/>
      <c r="V4" s="53"/>
      <c r="W4" s="87"/>
      <c r="X4" s="53"/>
      <c r="Y4" s="87"/>
      <c r="Z4" s="53"/>
      <c r="AA4" s="87"/>
      <c r="AB4" s="85" t="s">
        <v>311</v>
      </c>
      <c r="AC4" s="262" t="str">
        <f>+Fechamento!L11</f>
        <v>CONSTRUÇÃO</v>
      </c>
    </row>
    <row r="5" spans="1:33">
      <c r="A5" s="89"/>
      <c r="B5" s="354"/>
      <c r="C5" s="354"/>
      <c r="D5" s="354"/>
      <c r="E5" s="354"/>
      <c r="F5" s="354"/>
      <c r="H5" s="86"/>
      <c r="I5" s="87"/>
      <c r="J5" s="87"/>
      <c r="K5" s="87"/>
      <c r="L5" s="87"/>
      <c r="O5" s="87"/>
      <c r="P5" s="85" t="s">
        <v>312</v>
      </c>
      <c r="Q5" s="263"/>
      <c r="R5" s="53"/>
      <c r="S5" s="87"/>
      <c r="T5" s="53"/>
      <c r="U5" s="87"/>
      <c r="V5" s="53"/>
      <c r="W5" s="87"/>
      <c r="X5" s="53"/>
      <c r="Y5" s="87"/>
      <c r="Z5" s="53"/>
      <c r="AA5" s="87"/>
      <c r="AB5" s="85" t="s">
        <v>300</v>
      </c>
      <c r="AC5" s="54"/>
    </row>
    <row r="6" spans="1:33" ht="15.75" thickBot="1">
      <c r="A6" s="89"/>
      <c r="B6" s="354"/>
      <c r="C6" s="354"/>
      <c r="D6" s="354"/>
      <c r="E6" s="354"/>
      <c r="F6" s="354"/>
      <c r="G6" s="85"/>
      <c r="H6" s="86"/>
      <c r="I6" s="87"/>
      <c r="J6" s="87"/>
      <c r="K6" s="87"/>
      <c r="L6" s="87"/>
      <c r="M6" s="87"/>
      <c r="N6" s="87"/>
      <c r="O6" s="87"/>
      <c r="P6" s="87"/>
      <c r="Q6" s="87"/>
      <c r="R6" s="87"/>
      <c r="S6" s="87"/>
      <c r="T6" s="87"/>
      <c r="U6" s="87"/>
      <c r="V6" s="87"/>
      <c r="W6" s="87"/>
      <c r="X6" s="87"/>
      <c r="Y6" s="87"/>
      <c r="Z6" s="87"/>
      <c r="AA6" s="87"/>
      <c r="AB6" s="85"/>
      <c r="AC6" s="90"/>
    </row>
    <row r="7" spans="1:33" ht="15.75" thickBot="1">
      <c r="A7" s="89"/>
      <c r="B7" s="355"/>
      <c r="C7" s="355"/>
      <c r="D7" s="355"/>
      <c r="E7" s="355"/>
      <c r="F7" s="355"/>
      <c r="G7" s="91"/>
      <c r="H7" s="91"/>
      <c r="I7" s="91"/>
      <c r="J7" s="91"/>
      <c r="K7" s="91"/>
      <c r="L7" s="91"/>
      <c r="M7" s="91"/>
      <c r="N7" s="91"/>
      <c r="O7" s="91"/>
      <c r="P7" s="91"/>
      <c r="Q7" s="91"/>
      <c r="R7" s="91"/>
      <c r="S7" s="91"/>
      <c r="T7" s="91"/>
      <c r="U7" s="91"/>
      <c r="V7" s="91"/>
      <c r="W7" s="91"/>
      <c r="X7" s="91"/>
      <c r="Y7" s="91"/>
      <c r="Z7" s="91"/>
      <c r="AA7" s="91"/>
      <c r="AB7" s="92" t="s">
        <v>313</v>
      </c>
      <c r="AC7" s="41">
        <f>+Fechamento!G22/100</f>
        <v>0</v>
      </c>
    </row>
    <row r="8" spans="1:33" ht="15" customHeight="1">
      <c r="A8" s="93"/>
      <c r="B8" s="352" t="s">
        <v>314</v>
      </c>
      <c r="C8" s="94"/>
      <c r="D8" s="347">
        <v>30</v>
      </c>
      <c r="E8" s="350" t="s">
        <v>315</v>
      </c>
      <c r="F8" s="347">
        <v>60</v>
      </c>
      <c r="G8" s="340" t="s">
        <v>315</v>
      </c>
      <c r="H8" s="347">
        <v>90</v>
      </c>
      <c r="I8" s="350" t="s">
        <v>315</v>
      </c>
      <c r="J8" s="347">
        <v>120</v>
      </c>
      <c r="K8" s="340" t="s">
        <v>315</v>
      </c>
      <c r="L8" s="347">
        <v>150</v>
      </c>
      <c r="M8" s="350" t="s">
        <v>315</v>
      </c>
      <c r="N8" s="347">
        <v>180</v>
      </c>
      <c r="O8" s="340" t="s">
        <v>315</v>
      </c>
      <c r="P8" s="347">
        <v>210</v>
      </c>
      <c r="Q8" s="340" t="s">
        <v>315</v>
      </c>
      <c r="R8" s="347">
        <v>240</v>
      </c>
      <c r="S8" s="340" t="s">
        <v>315</v>
      </c>
      <c r="T8" s="347">
        <v>270</v>
      </c>
      <c r="U8" s="340" t="s">
        <v>315</v>
      </c>
      <c r="V8" s="347">
        <v>300</v>
      </c>
      <c r="W8" s="340" t="s">
        <v>315</v>
      </c>
      <c r="X8" s="347">
        <v>330</v>
      </c>
      <c r="Y8" s="340" t="s">
        <v>315</v>
      </c>
      <c r="Z8" s="347">
        <v>360</v>
      </c>
      <c r="AA8" s="340" t="s">
        <v>315</v>
      </c>
      <c r="AB8" s="95" t="s">
        <v>316</v>
      </c>
      <c r="AC8" s="96" t="s">
        <v>316</v>
      </c>
      <c r="AD8" s="42"/>
      <c r="AE8" s="42"/>
      <c r="AF8" s="42"/>
      <c r="AG8" s="42"/>
    </row>
    <row r="9" spans="1:33">
      <c r="A9" s="97" t="s">
        <v>288</v>
      </c>
      <c r="B9" s="353"/>
      <c r="C9" s="98" t="s">
        <v>317</v>
      </c>
      <c r="D9" s="348"/>
      <c r="E9" s="351"/>
      <c r="F9" s="348"/>
      <c r="G9" s="341"/>
      <c r="H9" s="348"/>
      <c r="I9" s="351"/>
      <c r="J9" s="348"/>
      <c r="K9" s="341"/>
      <c r="L9" s="348"/>
      <c r="M9" s="351"/>
      <c r="N9" s="348"/>
      <c r="O9" s="341"/>
      <c r="P9" s="348"/>
      <c r="Q9" s="341"/>
      <c r="R9" s="348"/>
      <c r="S9" s="341"/>
      <c r="T9" s="348"/>
      <c r="U9" s="341"/>
      <c r="V9" s="348"/>
      <c r="W9" s="341"/>
      <c r="X9" s="348"/>
      <c r="Y9" s="341"/>
      <c r="Z9" s="348"/>
      <c r="AA9" s="341"/>
      <c r="AB9" s="99" t="s">
        <v>310</v>
      </c>
      <c r="AC9" s="100" t="s">
        <v>318</v>
      </c>
      <c r="AD9" s="43"/>
      <c r="AE9" s="43"/>
      <c r="AF9" s="43"/>
      <c r="AG9" s="43"/>
    </row>
    <row r="10" spans="1:33" ht="15.75" thickBot="1">
      <c r="A10" s="97"/>
      <c r="B10" s="353"/>
      <c r="C10" s="98"/>
      <c r="D10" s="348"/>
      <c r="E10" s="351"/>
      <c r="F10" s="348"/>
      <c r="G10" s="341"/>
      <c r="H10" s="348"/>
      <c r="I10" s="351"/>
      <c r="J10" s="348"/>
      <c r="K10" s="341"/>
      <c r="L10" s="348"/>
      <c r="M10" s="351"/>
      <c r="N10" s="348"/>
      <c r="O10" s="341"/>
      <c r="P10" s="348"/>
      <c r="Q10" s="341"/>
      <c r="R10" s="348"/>
      <c r="S10" s="341"/>
      <c r="T10" s="348"/>
      <c r="U10" s="341"/>
      <c r="V10" s="348"/>
      <c r="W10" s="341"/>
      <c r="X10" s="348"/>
      <c r="Y10" s="341"/>
      <c r="Z10" s="348"/>
      <c r="AA10" s="341"/>
      <c r="AB10" s="99" t="s">
        <v>319</v>
      </c>
      <c r="AC10" s="100" t="s">
        <v>320</v>
      </c>
      <c r="AD10" s="44"/>
      <c r="AE10" s="44"/>
      <c r="AF10" s="44"/>
      <c r="AG10" s="44"/>
    </row>
    <row r="11" spans="1:33" ht="15.75" thickBot="1">
      <c r="A11" s="232"/>
      <c r="B11" s="233" t="s">
        <v>2278</v>
      </c>
      <c r="C11" s="233"/>
      <c r="D11" s="233"/>
      <c r="E11" s="234"/>
      <c r="F11" s="235"/>
      <c r="G11" s="234"/>
      <c r="H11" s="235"/>
      <c r="I11" s="234"/>
      <c r="J11" s="235"/>
      <c r="K11" s="234"/>
      <c r="L11" s="235"/>
      <c r="M11" s="234"/>
      <c r="N11" s="235"/>
      <c r="O11" s="234"/>
      <c r="P11" s="235"/>
      <c r="Q11" s="234"/>
      <c r="R11" s="235"/>
      <c r="S11" s="234"/>
      <c r="T11" s="235"/>
      <c r="U11" s="234"/>
      <c r="V11" s="235"/>
      <c r="W11" s="234"/>
      <c r="X11" s="235"/>
      <c r="Y11" s="234"/>
      <c r="Z11" s="235"/>
      <c r="AA11" s="234"/>
      <c r="AB11" s="236"/>
      <c r="AC11" s="237"/>
      <c r="AD11" s="44"/>
      <c r="AE11" s="44"/>
      <c r="AF11" s="44"/>
      <c r="AG11" s="44"/>
    </row>
    <row r="12" spans="1:33">
      <c r="A12" s="238">
        <v>0</v>
      </c>
      <c r="B12" s="239" t="s">
        <v>2279</v>
      </c>
      <c r="C12" s="240">
        <f t="shared" ref="C12:C28" si="0">IF($AB$36=0,0,AB12/$AB$36)</f>
        <v>0</v>
      </c>
      <c r="D12" s="241">
        <f>E12*$AB12</f>
        <v>0</v>
      </c>
      <c r="E12" s="242"/>
      <c r="F12" s="241"/>
      <c r="G12" s="242"/>
      <c r="H12" s="241"/>
      <c r="I12" s="242"/>
      <c r="J12" s="241"/>
      <c r="K12" s="242"/>
      <c r="L12" s="241"/>
      <c r="M12" s="242"/>
      <c r="N12" s="241"/>
      <c r="O12" s="242"/>
      <c r="P12" s="241"/>
      <c r="Q12" s="242"/>
      <c r="R12" s="241"/>
      <c r="S12" s="242"/>
      <c r="T12" s="241"/>
      <c r="U12" s="242"/>
      <c r="V12" s="241"/>
      <c r="W12" s="242"/>
      <c r="X12" s="241"/>
      <c r="Y12" s="242"/>
      <c r="Z12" s="241"/>
      <c r="AA12" s="242"/>
      <c r="AB12" s="241"/>
      <c r="AC12" s="243"/>
      <c r="AD12" s="45"/>
      <c r="AE12" s="264"/>
      <c r="AF12" s="265"/>
      <c r="AG12" s="45"/>
    </row>
    <row r="13" spans="1:33">
      <c r="A13" s="101">
        <v>1</v>
      </c>
      <c r="B13" s="258" t="str">
        <f t="shared" ref="B13:B24" si="1">+B50</f>
        <v>SERVIÇOS PRELIMINARES</v>
      </c>
      <c r="C13" s="102">
        <f t="shared" si="0"/>
        <v>0</v>
      </c>
      <c r="D13" s="241">
        <f t="shared" ref="D13:F34" si="2">E13*$AB13</f>
        <v>0</v>
      </c>
      <c r="E13" s="242"/>
      <c r="F13" s="241">
        <f>G13*$AB13</f>
        <v>0</v>
      </c>
      <c r="G13" s="242"/>
      <c r="H13" s="241">
        <f>I13*$AB13</f>
        <v>0</v>
      </c>
      <c r="I13" s="242"/>
      <c r="J13" s="241">
        <f>K13*$AB13</f>
        <v>0</v>
      </c>
      <c r="K13" s="242"/>
      <c r="L13" s="241">
        <f>M13*$AB13</f>
        <v>0</v>
      </c>
      <c r="M13" s="242"/>
      <c r="N13" s="241">
        <f>O13*$AB13</f>
        <v>0</v>
      </c>
      <c r="O13" s="242"/>
      <c r="P13" s="241">
        <f>Q13*$AB13</f>
        <v>0</v>
      </c>
      <c r="Q13" s="242"/>
      <c r="R13" s="241">
        <f>S13*$AB13</f>
        <v>0</v>
      </c>
      <c r="S13" s="242"/>
      <c r="T13" s="241">
        <f>U13*$AB13</f>
        <v>0</v>
      </c>
      <c r="U13" s="242"/>
      <c r="V13" s="241">
        <f>W13*$AB13</f>
        <v>0</v>
      </c>
      <c r="W13" s="242"/>
      <c r="X13" s="241">
        <f>Y13*$AB13</f>
        <v>0</v>
      </c>
      <c r="Y13" s="242"/>
      <c r="Z13" s="241">
        <f>AA13*$AB13</f>
        <v>0</v>
      </c>
      <c r="AA13" s="242"/>
      <c r="AB13" s="103">
        <f t="shared" ref="AB13:AB28" si="3">AC13*(1+$AC$7)</f>
        <v>0</v>
      </c>
      <c r="AC13" s="243">
        <f>+D50</f>
        <v>0</v>
      </c>
      <c r="AD13" s="45"/>
      <c r="AE13" s="264">
        <f t="shared" ref="AE13:AE34" si="4">+Z13+X13+V13+T13+R13+P13+N13+L13+J13+H13+F13+D13-AB13</f>
        <v>0</v>
      </c>
      <c r="AF13" s="265">
        <f t="shared" ref="AF13:AF23" si="5">+AA13+Y13+W13+U13+S13+Q13+O13+M13+K13+I13+G13+E13</f>
        <v>0</v>
      </c>
      <c r="AG13" s="45"/>
    </row>
    <row r="14" spans="1:33">
      <c r="A14" s="101">
        <v>2</v>
      </c>
      <c r="B14" s="258" t="str">
        <f t="shared" si="1"/>
        <v>MOVIMENTO DE TERRA</v>
      </c>
      <c r="C14" s="102">
        <f t="shared" si="0"/>
        <v>0</v>
      </c>
      <c r="D14" s="241">
        <f t="shared" si="2"/>
        <v>0</v>
      </c>
      <c r="E14" s="104"/>
      <c r="F14" s="241">
        <f t="shared" si="2"/>
        <v>0</v>
      </c>
      <c r="G14" s="104"/>
      <c r="H14" s="241">
        <f t="shared" ref="H14" si="6">I14*$AB14</f>
        <v>0</v>
      </c>
      <c r="I14" s="104"/>
      <c r="J14" s="241">
        <f t="shared" ref="J14" si="7">K14*$AB14</f>
        <v>0</v>
      </c>
      <c r="K14" s="104"/>
      <c r="L14" s="241">
        <f t="shared" ref="L14" si="8">M14*$AB14</f>
        <v>0</v>
      </c>
      <c r="M14" s="104"/>
      <c r="N14" s="241">
        <f t="shared" ref="N14" si="9">O14*$AB14</f>
        <v>0</v>
      </c>
      <c r="O14" s="104"/>
      <c r="P14" s="241">
        <f t="shared" ref="P14" si="10">Q14*$AB14</f>
        <v>0</v>
      </c>
      <c r="Q14" s="104"/>
      <c r="R14" s="241">
        <f t="shared" ref="R14" si="11">S14*$AB14</f>
        <v>0</v>
      </c>
      <c r="S14" s="104"/>
      <c r="T14" s="241">
        <f t="shared" ref="T14" si="12">U14*$AB14</f>
        <v>0</v>
      </c>
      <c r="U14" s="104"/>
      <c r="V14" s="241">
        <f t="shared" ref="V14" si="13">W14*$AB14</f>
        <v>0</v>
      </c>
      <c r="W14" s="104"/>
      <c r="X14" s="241">
        <f t="shared" ref="X14" si="14">Y14*$AB14</f>
        <v>0</v>
      </c>
      <c r="Y14" s="104"/>
      <c r="Z14" s="241">
        <f t="shared" ref="Z14" si="15">AA14*$AB14</f>
        <v>0</v>
      </c>
      <c r="AA14" s="104"/>
      <c r="AB14" s="103">
        <f t="shared" si="3"/>
        <v>0</v>
      </c>
      <c r="AC14" s="243">
        <f t="shared" ref="AC14:AC24" si="16">+D51</f>
        <v>0</v>
      </c>
      <c r="AD14" s="45"/>
      <c r="AE14" s="264">
        <f t="shared" si="4"/>
        <v>0</v>
      </c>
      <c r="AF14" s="265">
        <f t="shared" si="5"/>
        <v>0</v>
      </c>
      <c r="AG14" s="45"/>
    </row>
    <row r="15" spans="1:33">
      <c r="A15" s="101">
        <v>3</v>
      </c>
      <c r="B15" s="258" t="str">
        <f t="shared" si="1"/>
        <v>COBERTURA</v>
      </c>
      <c r="C15" s="102">
        <f t="shared" si="0"/>
        <v>0</v>
      </c>
      <c r="D15" s="241">
        <f t="shared" si="2"/>
        <v>0</v>
      </c>
      <c r="E15" s="104"/>
      <c r="F15" s="241">
        <f t="shared" si="2"/>
        <v>0</v>
      </c>
      <c r="G15" s="104"/>
      <c r="H15" s="241">
        <f t="shared" ref="H15" si="17">I15*$AB15</f>
        <v>0</v>
      </c>
      <c r="I15" s="104"/>
      <c r="J15" s="241">
        <f t="shared" ref="J15" si="18">K15*$AB15</f>
        <v>0</v>
      </c>
      <c r="K15" s="104"/>
      <c r="L15" s="241">
        <f t="shared" ref="L15" si="19">M15*$AB15</f>
        <v>0</v>
      </c>
      <c r="M15" s="104"/>
      <c r="N15" s="241">
        <f t="shared" ref="N15" si="20">O15*$AB15</f>
        <v>0</v>
      </c>
      <c r="O15" s="104"/>
      <c r="P15" s="241">
        <f t="shared" ref="P15" si="21">Q15*$AB15</f>
        <v>0</v>
      </c>
      <c r="Q15" s="104"/>
      <c r="R15" s="241">
        <f t="shared" ref="R15" si="22">S15*$AB15</f>
        <v>0</v>
      </c>
      <c r="S15" s="104"/>
      <c r="T15" s="241">
        <f t="shared" ref="T15" si="23">U15*$AB15</f>
        <v>0</v>
      </c>
      <c r="U15" s="104"/>
      <c r="V15" s="241">
        <f t="shared" ref="V15" si="24">W15*$AB15</f>
        <v>0</v>
      </c>
      <c r="W15" s="104"/>
      <c r="X15" s="241">
        <f t="shared" ref="X15" si="25">Y15*$AB15</f>
        <v>0</v>
      </c>
      <c r="Y15" s="104"/>
      <c r="Z15" s="241">
        <f t="shared" ref="Z15" si="26">AA15*$AB15</f>
        <v>0</v>
      </c>
      <c r="AA15" s="104"/>
      <c r="AB15" s="103">
        <f t="shared" si="3"/>
        <v>0</v>
      </c>
      <c r="AC15" s="243">
        <f t="shared" si="16"/>
        <v>0</v>
      </c>
      <c r="AD15" s="45"/>
      <c r="AE15" s="264">
        <f t="shared" si="4"/>
        <v>0</v>
      </c>
      <c r="AF15" s="265">
        <f t="shared" si="5"/>
        <v>0</v>
      </c>
      <c r="AG15" s="45"/>
    </row>
    <row r="16" spans="1:33">
      <c r="A16" s="101">
        <v>4</v>
      </c>
      <c r="B16" s="258" t="str">
        <f t="shared" si="1"/>
        <v>FUNDAÇÃO E ESTRUTURA</v>
      </c>
      <c r="C16" s="102">
        <f t="shared" si="0"/>
        <v>0</v>
      </c>
      <c r="D16" s="241">
        <f t="shared" si="2"/>
        <v>0</v>
      </c>
      <c r="E16" s="104"/>
      <c r="F16" s="241">
        <f t="shared" si="2"/>
        <v>0</v>
      </c>
      <c r="G16" s="104"/>
      <c r="H16" s="241">
        <f t="shared" ref="H16" si="27">I16*$AB16</f>
        <v>0</v>
      </c>
      <c r="I16" s="104"/>
      <c r="J16" s="241">
        <f t="shared" ref="J16" si="28">K16*$AB16</f>
        <v>0</v>
      </c>
      <c r="K16" s="104"/>
      <c r="L16" s="241">
        <f t="shared" ref="L16" si="29">M16*$AB16</f>
        <v>0</v>
      </c>
      <c r="M16" s="104"/>
      <c r="N16" s="241">
        <f t="shared" ref="N16" si="30">O16*$AB16</f>
        <v>0</v>
      </c>
      <c r="O16" s="104"/>
      <c r="P16" s="241">
        <f t="shared" ref="P16" si="31">Q16*$AB16</f>
        <v>0</v>
      </c>
      <c r="Q16" s="104"/>
      <c r="R16" s="241">
        <f t="shared" ref="R16" si="32">S16*$AB16</f>
        <v>0</v>
      </c>
      <c r="S16" s="104"/>
      <c r="T16" s="241">
        <f t="shared" ref="T16" si="33">U16*$AB16</f>
        <v>0</v>
      </c>
      <c r="U16" s="104"/>
      <c r="V16" s="241">
        <f t="shared" ref="V16" si="34">W16*$AB16</f>
        <v>0</v>
      </c>
      <c r="W16" s="104"/>
      <c r="X16" s="241">
        <f t="shared" ref="X16" si="35">Y16*$AB16</f>
        <v>0</v>
      </c>
      <c r="Y16" s="104"/>
      <c r="Z16" s="241">
        <f t="shared" ref="Z16" si="36">AA16*$AB16</f>
        <v>0</v>
      </c>
      <c r="AA16" s="104"/>
      <c r="AB16" s="103">
        <f t="shared" si="3"/>
        <v>0</v>
      </c>
      <c r="AC16" s="243">
        <f t="shared" si="16"/>
        <v>0</v>
      </c>
      <c r="AD16" s="45"/>
      <c r="AE16" s="264">
        <f t="shared" si="4"/>
        <v>0</v>
      </c>
      <c r="AF16" s="265">
        <f t="shared" si="5"/>
        <v>0</v>
      </c>
      <c r="AG16" s="45"/>
    </row>
    <row r="17" spans="1:33">
      <c r="A17" s="101">
        <v>5</v>
      </c>
      <c r="B17" s="258" t="str">
        <f t="shared" si="1"/>
        <v>ALVENARIA - VEDAÇÃO</v>
      </c>
      <c r="C17" s="102">
        <f t="shared" si="0"/>
        <v>0</v>
      </c>
      <c r="D17" s="241">
        <f t="shared" si="2"/>
        <v>0</v>
      </c>
      <c r="E17" s="104"/>
      <c r="F17" s="241">
        <f t="shared" si="2"/>
        <v>0</v>
      </c>
      <c r="G17" s="104"/>
      <c r="H17" s="241">
        <f t="shared" ref="H17" si="37">I17*$AB17</f>
        <v>0</v>
      </c>
      <c r="I17" s="104"/>
      <c r="J17" s="241">
        <f t="shared" ref="J17" si="38">K17*$AB17</f>
        <v>0</v>
      </c>
      <c r="K17" s="104"/>
      <c r="L17" s="241">
        <f t="shared" ref="L17" si="39">M17*$AB17</f>
        <v>0</v>
      </c>
      <c r="M17" s="104"/>
      <c r="N17" s="241">
        <f t="shared" ref="N17" si="40">O17*$AB17</f>
        <v>0</v>
      </c>
      <c r="O17" s="104"/>
      <c r="P17" s="241">
        <f t="shared" ref="P17" si="41">Q17*$AB17</f>
        <v>0</v>
      </c>
      <c r="Q17" s="104"/>
      <c r="R17" s="241">
        <f t="shared" ref="R17" si="42">S17*$AB17</f>
        <v>0</v>
      </c>
      <c r="S17" s="104"/>
      <c r="T17" s="241">
        <f t="shared" ref="T17" si="43">U17*$AB17</f>
        <v>0</v>
      </c>
      <c r="U17" s="104"/>
      <c r="V17" s="241">
        <f t="shared" ref="V17" si="44">W17*$AB17</f>
        <v>0</v>
      </c>
      <c r="W17" s="104"/>
      <c r="X17" s="241">
        <f t="shared" ref="X17" si="45">Y17*$AB17</f>
        <v>0</v>
      </c>
      <c r="Y17" s="104"/>
      <c r="Z17" s="241">
        <f t="shared" ref="Z17" si="46">AA17*$AB17</f>
        <v>0</v>
      </c>
      <c r="AA17" s="104"/>
      <c r="AB17" s="103">
        <f t="shared" si="3"/>
        <v>0</v>
      </c>
      <c r="AC17" s="243">
        <f t="shared" si="16"/>
        <v>0</v>
      </c>
      <c r="AD17" s="45"/>
      <c r="AE17" s="264">
        <f t="shared" si="4"/>
        <v>0</v>
      </c>
      <c r="AF17" s="265">
        <f t="shared" si="5"/>
        <v>0</v>
      </c>
      <c r="AG17" s="45"/>
    </row>
    <row r="18" spans="1:33">
      <c r="A18" s="101">
        <v>6</v>
      </c>
      <c r="B18" s="258" t="str">
        <f t="shared" si="1"/>
        <v>IMPERMEABILIZAÇÃO</v>
      </c>
      <c r="C18" s="102">
        <f t="shared" si="0"/>
        <v>0</v>
      </c>
      <c r="D18" s="241">
        <f t="shared" si="2"/>
        <v>0</v>
      </c>
      <c r="E18" s="104"/>
      <c r="F18" s="241">
        <f t="shared" si="2"/>
        <v>0</v>
      </c>
      <c r="G18" s="104"/>
      <c r="H18" s="241">
        <f t="shared" ref="H18" si="47">I18*$AB18</f>
        <v>0</v>
      </c>
      <c r="I18" s="104"/>
      <c r="J18" s="241">
        <f t="shared" ref="J18" si="48">K18*$AB18</f>
        <v>0</v>
      </c>
      <c r="K18" s="104"/>
      <c r="L18" s="241">
        <f t="shared" ref="L18" si="49">M18*$AB18</f>
        <v>0</v>
      </c>
      <c r="M18" s="104"/>
      <c r="N18" s="241">
        <f t="shared" ref="N18" si="50">O18*$AB18</f>
        <v>0</v>
      </c>
      <c r="O18" s="104"/>
      <c r="P18" s="241">
        <f t="shared" ref="P18" si="51">Q18*$AB18</f>
        <v>0</v>
      </c>
      <c r="Q18" s="104"/>
      <c r="R18" s="241">
        <f t="shared" ref="R18" si="52">S18*$AB18</f>
        <v>0</v>
      </c>
      <c r="S18" s="104"/>
      <c r="T18" s="241">
        <f t="shared" ref="T18" si="53">U18*$AB18</f>
        <v>0</v>
      </c>
      <c r="U18" s="104"/>
      <c r="V18" s="241">
        <f t="shared" ref="V18" si="54">W18*$AB18</f>
        <v>0</v>
      </c>
      <c r="W18" s="104"/>
      <c r="X18" s="241">
        <f t="shared" ref="X18" si="55">Y18*$AB18</f>
        <v>0</v>
      </c>
      <c r="Y18" s="104"/>
      <c r="Z18" s="241">
        <f t="shared" ref="Z18" si="56">AA18*$AB18</f>
        <v>0</v>
      </c>
      <c r="AA18" s="104"/>
      <c r="AB18" s="103">
        <f t="shared" si="3"/>
        <v>0</v>
      </c>
      <c r="AC18" s="243">
        <f t="shared" si="16"/>
        <v>0</v>
      </c>
      <c r="AD18" s="45"/>
      <c r="AE18" s="264">
        <f t="shared" si="4"/>
        <v>0</v>
      </c>
      <c r="AF18" s="265">
        <f t="shared" si="5"/>
        <v>0</v>
      </c>
      <c r="AG18" s="45"/>
    </row>
    <row r="19" spans="1:33">
      <c r="A19" s="101">
        <v>7</v>
      </c>
      <c r="B19" s="258" t="str">
        <f t="shared" si="1"/>
        <v>REVESTIMENTOS</v>
      </c>
      <c r="C19" s="102">
        <f t="shared" si="0"/>
        <v>0</v>
      </c>
      <c r="D19" s="241">
        <f t="shared" si="2"/>
        <v>0</v>
      </c>
      <c r="E19" s="104"/>
      <c r="F19" s="241">
        <f t="shared" si="2"/>
        <v>0</v>
      </c>
      <c r="G19" s="104"/>
      <c r="H19" s="241">
        <f t="shared" ref="H19" si="57">I19*$AB19</f>
        <v>0</v>
      </c>
      <c r="I19" s="104"/>
      <c r="J19" s="241">
        <f t="shared" ref="J19" si="58">K19*$AB19</f>
        <v>0</v>
      </c>
      <c r="K19" s="104"/>
      <c r="L19" s="241">
        <f t="shared" ref="L19" si="59">M19*$AB19</f>
        <v>0</v>
      </c>
      <c r="M19" s="104"/>
      <c r="N19" s="241">
        <f t="shared" ref="N19" si="60">O19*$AB19</f>
        <v>0</v>
      </c>
      <c r="O19" s="104"/>
      <c r="P19" s="241">
        <f t="shared" ref="P19" si="61">Q19*$AB19</f>
        <v>0</v>
      </c>
      <c r="Q19" s="104"/>
      <c r="R19" s="241">
        <f t="shared" ref="R19" si="62">S19*$AB19</f>
        <v>0</v>
      </c>
      <c r="S19" s="104"/>
      <c r="T19" s="241">
        <f t="shared" ref="T19" si="63">U19*$AB19</f>
        <v>0</v>
      </c>
      <c r="U19" s="104"/>
      <c r="V19" s="241">
        <f t="shared" ref="V19" si="64">W19*$AB19</f>
        <v>0</v>
      </c>
      <c r="W19" s="104"/>
      <c r="X19" s="241">
        <f t="shared" ref="X19" si="65">Y19*$AB19</f>
        <v>0</v>
      </c>
      <c r="Y19" s="104"/>
      <c r="Z19" s="241">
        <f t="shared" ref="Z19" si="66">AA19*$AB19</f>
        <v>0</v>
      </c>
      <c r="AA19" s="104"/>
      <c r="AB19" s="103">
        <f t="shared" si="3"/>
        <v>0</v>
      </c>
      <c r="AC19" s="243">
        <f t="shared" si="16"/>
        <v>0</v>
      </c>
      <c r="AD19" s="45"/>
      <c r="AE19" s="264">
        <f t="shared" si="4"/>
        <v>0</v>
      </c>
      <c r="AF19" s="265">
        <f t="shared" si="5"/>
        <v>0</v>
      </c>
      <c r="AG19" s="45"/>
    </row>
    <row r="20" spans="1:33">
      <c r="A20" s="101">
        <v>8</v>
      </c>
      <c r="B20" s="258" t="str">
        <f t="shared" si="1"/>
        <v>ESQUARIAS</v>
      </c>
      <c r="C20" s="102">
        <f t="shared" si="0"/>
        <v>0</v>
      </c>
      <c r="D20" s="241">
        <f t="shared" si="2"/>
        <v>0</v>
      </c>
      <c r="E20" s="104"/>
      <c r="F20" s="241">
        <f t="shared" si="2"/>
        <v>0</v>
      </c>
      <c r="G20" s="104"/>
      <c r="H20" s="241">
        <f t="shared" ref="H20" si="67">I20*$AB20</f>
        <v>0</v>
      </c>
      <c r="I20" s="104"/>
      <c r="J20" s="241">
        <f t="shared" ref="J20" si="68">K20*$AB20</f>
        <v>0</v>
      </c>
      <c r="K20" s="104"/>
      <c r="L20" s="241">
        <f t="shared" ref="L20" si="69">M20*$AB20</f>
        <v>0</v>
      </c>
      <c r="M20" s="104"/>
      <c r="N20" s="241">
        <f t="shared" ref="N20" si="70">O20*$AB20</f>
        <v>0</v>
      </c>
      <c r="O20" s="104"/>
      <c r="P20" s="241">
        <f t="shared" ref="P20" si="71">Q20*$AB20</f>
        <v>0</v>
      </c>
      <c r="Q20" s="104"/>
      <c r="R20" s="241">
        <f t="shared" ref="R20" si="72">S20*$AB20</f>
        <v>0</v>
      </c>
      <c r="S20" s="104"/>
      <c r="T20" s="241">
        <f t="shared" ref="T20" si="73">U20*$AB20</f>
        <v>0</v>
      </c>
      <c r="U20" s="104"/>
      <c r="V20" s="241">
        <f t="shared" ref="V20" si="74">W20*$AB20</f>
        <v>0</v>
      </c>
      <c r="W20" s="104"/>
      <c r="X20" s="241">
        <f t="shared" ref="X20" si="75">Y20*$AB20</f>
        <v>0</v>
      </c>
      <c r="Y20" s="104"/>
      <c r="Z20" s="241">
        <f t="shared" ref="Z20" si="76">AA20*$AB20</f>
        <v>0</v>
      </c>
      <c r="AA20" s="104"/>
      <c r="AB20" s="103">
        <f t="shared" si="3"/>
        <v>0</v>
      </c>
      <c r="AC20" s="243">
        <f t="shared" si="16"/>
        <v>0</v>
      </c>
      <c r="AD20" s="45"/>
      <c r="AE20" s="264">
        <f t="shared" si="4"/>
        <v>0</v>
      </c>
      <c r="AF20" s="265">
        <f t="shared" si="5"/>
        <v>0</v>
      </c>
      <c r="AG20" s="45"/>
    </row>
    <row r="21" spans="1:33">
      <c r="A21" s="101">
        <v>9</v>
      </c>
      <c r="B21" s="258" t="str">
        <f t="shared" si="1"/>
        <v>INSTALAÇÃO ELÉTRICA</v>
      </c>
      <c r="C21" s="102">
        <f t="shared" si="0"/>
        <v>0</v>
      </c>
      <c r="D21" s="241">
        <f t="shared" si="2"/>
        <v>0</v>
      </c>
      <c r="E21" s="104"/>
      <c r="F21" s="241">
        <f t="shared" si="2"/>
        <v>0</v>
      </c>
      <c r="G21" s="104"/>
      <c r="H21" s="241">
        <f t="shared" ref="H21:H22" si="77">I21*$AB21</f>
        <v>0</v>
      </c>
      <c r="I21" s="104"/>
      <c r="J21" s="241">
        <f t="shared" ref="J21:J22" si="78">K21*$AB21</f>
        <v>0</v>
      </c>
      <c r="K21" s="104"/>
      <c r="L21" s="241">
        <f t="shared" ref="L21:L22" si="79">M21*$AB21</f>
        <v>0</v>
      </c>
      <c r="M21" s="104"/>
      <c r="N21" s="241">
        <f t="shared" ref="N21:N22" si="80">O21*$AB21</f>
        <v>0</v>
      </c>
      <c r="O21" s="104"/>
      <c r="P21" s="241">
        <f t="shared" ref="P21:P22" si="81">Q21*$AB21</f>
        <v>0</v>
      </c>
      <c r="Q21" s="104"/>
      <c r="R21" s="241">
        <f t="shared" ref="R21:R22" si="82">S21*$AB21</f>
        <v>0</v>
      </c>
      <c r="S21" s="104"/>
      <c r="T21" s="241">
        <f t="shared" ref="T21:T22" si="83">U21*$AB21</f>
        <v>0</v>
      </c>
      <c r="U21" s="104"/>
      <c r="V21" s="241">
        <f t="shared" ref="V21:V22" si="84">W21*$AB21</f>
        <v>0</v>
      </c>
      <c r="W21" s="104"/>
      <c r="X21" s="241">
        <f t="shared" ref="X21:X22" si="85">Y21*$AB21</f>
        <v>0</v>
      </c>
      <c r="Y21" s="104"/>
      <c r="Z21" s="241">
        <f t="shared" ref="Z21:Z22" si="86">AA21*$AB21</f>
        <v>0</v>
      </c>
      <c r="AA21" s="104"/>
      <c r="AB21" s="103">
        <f t="shared" si="3"/>
        <v>0</v>
      </c>
      <c r="AC21" s="243">
        <f t="shared" si="16"/>
        <v>0</v>
      </c>
      <c r="AD21" s="45"/>
      <c r="AE21" s="264">
        <f t="shared" si="4"/>
        <v>0</v>
      </c>
      <c r="AF21" s="265">
        <f t="shared" si="5"/>
        <v>0</v>
      </c>
      <c r="AG21" s="45"/>
    </row>
    <row r="22" spans="1:33">
      <c r="A22" s="101">
        <v>10</v>
      </c>
      <c r="B22" s="258" t="str">
        <f t="shared" si="1"/>
        <v>INSTALAÇÃO HIDRÁULICA</v>
      </c>
      <c r="C22" s="102">
        <f t="shared" si="0"/>
        <v>0</v>
      </c>
      <c r="D22" s="241">
        <f t="shared" si="2"/>
        <v>0</v>
      </c>
      <c r="E22" s="104"/>
      <c r="F22" s="241">
        <f t="shared" si="2"/>
        <v>0</v>
      </c>
      <c r="G22" s="104"/>
      <c r="H22" s="241">
        <f t="shared" si="77"/>
        <v>0</v>
      </c>
      <c r="I22" s="104"/>
      <c r="J22" s="241">
        <f t="shared" si="78"/>
        <v>0</v>
      </c>
      <c r="K22" s="104"/>
      <c r="L22" s="241">
        <f t="shared" si="79"/>
        <v>0</v>
      </c>
      <c r="M22" s="104"/>
      <c r="N22" s="241">
        <f t="shared" si="80"/>
        <v>0</v>
      </c>
      <c r="O22" s="104"/>
      <c r="P22" s="241">
        <f t="shared" si="81"/>
        <v>0</v>
      </c>
      <c r="Q22" s="104"/>
      <c r="R22" s="241">
        <f t="shared" si="82"/>
        <v>0</v>
      </c>
      <c r="S22" s="104"/>
      <c r="T22" s="241">
        <f t="shared" si="83"/>
        <v>0</v>
      </c>
      <c r="U22" s="104"/>
      <c r="V22" s="241">
        <f t="shared" si="84"/>
        <v>0</v>
      </c>
      <c r="W22" s="104"/>
      <c r="X22" s="241">
        <f t="shared" si="85"/>
        <v>0</v>
      </c>
      <c r="Y22" s="104"/>
      <c r="Z22" s="241">
        <f t="shared" si="86"/>
        <v>0</v>
      </c>
      <c r="AA22" s="104"/>
      <c r="AB22" s="103">
        <f t="shared" si="3"/>
        <v>0</v>
      </c>
      <c r="AC22" s="243">
        <f t="shared" si="16"/>
        <v>0</v>
      </c>
      <c r="AD22" s="45"/>
      <c r="AE22" s="264">
        <f t="shared" si="4"/>
        <v>0</v>
      </c>
      <c r="AF22" s="265">
        <f t="shared" si="5"/>
        <v>0</v>
      </c>
      <c r="AG22" s="45"/>
    </row>
    <row r="23" spans="1:33">
      <c r="A23" s="101">
        <v>11</v>
      </c>
      <c r="B23" s="258" t="str">
        <f t="shared" si="1"/>
        <v>PAISAGISMO</v>
      </c>
      <c r="C23" s="102">
        <f t="shared" si="0"/>
        <v>0</v>
      </c>
      <c r="D23" s="241">
        <f t="shared" si="2"/>
        <v>0</v>
      </c>
      <c r="E23" s="104"/>
      <c r="F23" s="241">
        <f t="shared" si="2"/>
        <v>0</v>
      </c>
      <c r="G23" s="104"/>
      <c r="H23" s="241">
        <f t="shared" ref="H23" si="87">I23*$AB23</f>
        <v>0</v>
      </c>
      <c r="I23" s="104"/>
      <c r="J23" s="241">
        <f t="shared" ref="J23" si="88">K23*$AB23</f>
        <v>0</v>
      </c>
      <c r="K23" s="104"/>
      <c r="L23" s="241">
        <f t="shared" ref="L23" si="89">M23*$AB23</f>
        <v>0</v>
      </c>
      <c r="M23" s="104"/>
      <c r="N23" s="241">
        <f t="shared" ref="N23" si="90">O23*$AB23</f>
        <v>0</v>
      </c>
      <c r="O23" s="104"/>
      <c r="P23" s="241">
        <f t="shared" ref="P23" si="91">Q23*$AB23</f>
        <v>0</v>
      </c>
      <c r="Q23" s="104"/>
      <c r="R23" s="241">
        <f t="shared" ref="R23" si="92">S23*$AB23</f>
        <v>0</v>
      </c>
      <c r="S23" s="104"/>
      <c r="T23" s="241">
        <f t="shared" ref="T23" si="93">U23*$AB23</f>
        <v>0</v>
      </c>
      <c r="U23" s="104"/>
      <c r="V23" s="241">
        <f t="shared" ref="V23" si="94">W23*$AB23</f>
        <v>0</v>
      </c>
      <c r="W23" s="104"/>
      <c r="X23" s="241">
        <f t="shared" ref="X23" si="95">Y23*$AB23</f>
        <v>0</v>
      </c>
      <c r="Y23" s="104"/>
      <c r="Z23" s="241">
        <f t="shared" ref="Z23" si="96">AA23*$AB23</f>
        <v>0</v>
      </c>
      <c r="AA23" s="104"/>
      <c r="AB23" s="103">
        <f t="shared" si="3"/>
        <v>0</v>
      </c>
      <c r="AC23" s="243">
        <f t="shared" si="16"/>
        <v>0</v>
      </c>
      <c r="AD23" s="45"/>
      <c r="AE23" s="264">
        <f t="shared" si="4"/>
        <v>0</v>
      </c>
      <c r="AF23" s="265">
        <f t="shared" si="5"/>
        <v>0</v>
      </c>
      <c r="AG23" s="45"/>
    </row>
    <row r="24" spans="1:33">
      <c r="A24" s="101">
        <v>12</v>
      </c>
      <c r="B24" s="258" t="str">
        <f t="shared" si="1"/>
        <v>LIMPEZA E ARREMATES FINAIS</v>
      </c>
      <c r="C24" s="102">
        <f t="shared" si="0"/>
        <v>0</v>
      </c>
      <c r="D24" s="241">
        <f t="shared" si="2"/>
        <v>0</v>
      </c>
      <c r="E24" s="104"/>
      <c r="F24" s="241">
        <f t="shared" si="2"/>
        <v>0</v>
      </c>
      <c r="G24" s="104"/>
      <c r="H24" s="241">
        <f t="shared" ref="H24" si="97">I24*$AB24</f>
        <v>0</v>
      </c>
      <c r="I24" s="104"/>
      <c r="J24" s="241">
        <f t="shared" ref="J24" si="98">K24*$AB24</f>
        <v>0</v>
      </c>
      <c r="K24" s="104"/>
      <c r="L24" s="241">
        <f t="shared" ref="L24" si="99">M24*$AB24</f>
        <v>0</v>
      </c>
      <c r="M24" s="104"/>
      <c r="N24" s="241">
        <f t="shared" ref="N24" si="100">O24*$AB24</f>
        <v>0</v>
      </c>
      <c r="O24" s="104"/>
      <c r="P24" s="241">
        <f t="shared" ref="P24" si="101">Q24*$AB24</f>
        <v>0</v>
      </c>
      <c r="Q24" s="104"/>
      <c r="R24" s="241">
        <f t="shared" ref="R24" si="102">S24*$AB24</f>
        <v>0</v>
      </c>
      <c r="S24" s="104"/>
      <c r="T24" s="241">
        <f t="shared" ref="T24" si="103">U24*$AB24</f>
        <v>0</v>
      </c>
      <c r="U24" s="104"/>
      <c r="V24" s="241">
        <f t="shared" ref="V24" si="104">W24*$AB24</f>
        <v>0</v>
      </c>
      <c r="W24" s="104"/>
      <c r="X24" s="241">
        <f t="shared" ref="X24" si="105">Y24*$AB24</f>
        <v>0</v>
      </c>
      <c r="Y24" s="104"/>
      <c r="Z24" s="241">
        <f t="shared" ref="Z24" si="106">AA24*$AB24</f>
        <v>0</v>
      </c>
      <c r="AA24" s="104"/>
      <c r="AB24" s="103">
        <f t="shared" si="3"/>
        <v>0</v>
      </c>
      <c r="AC24" s="243">
        <f t="shared" si="16"/>
        <v>0</v>
      </c>
      <c r="AD24" s="45"/>
      <c r="AE24" s="264">
        <f t="shared" ref="AE24" si="107">+Z24+X24+V24+T24+R24+P24+N24+L24+J24+H24+F24+D24-AB24</f>
        <v>0</v>
      </c>
      <c r="AF24" s="265">
        <f t="shared" ref="AF24" si="108">+AA24+Y24+W24+U24+S24+Q24+O24+M24+K24+I24+G24+E24</f>
        <v>0</v>
      </c>
      <c r="AG24" s="45"/>
    </row>
    <row r="25" spans="1:33">
      <c r="A25" s="101"/>
      <c r="B25" s="258"/>
      <c r="C25" s="102">
        <f t="shared" si="0"/>
        <v>0</v>
      </c>
      <c r="D25" s="241">
        <f t="shared" si="2"/>
        <v>0</v>
      </c>
      <c r="E25" s="104"/>
      <c r="F25" s="241">
        <f t="shared" si="2"/>
        <v>0</v>
      </c>
      <c r="G25" s="104"/>
      <c r="H25" s="241">
        <f t="shared" ref="H25" si="109">I25*$AB25</f>
        <v>0</v>
      </c>
      <c r="I25" s="104"/>
      <c r="J25" s="241">
        <f t="shared" ref="J25" si="110">K25*$AB25</f>
        <v>0</v>
      </c>
      <c r="K25" s="104"/>
      <c r="L25" s="241">
        <f t="shared" ref="L25" si="111">M25*$AB25</f>
        <v>0</v>
      </c>
      <c r="M25" s="104"/>
      <c r="N25" s="241">
        <f t="shared" ref="N25" si="112">O25*$AB25</f>
        <v>0</v>
      </c>
      <c r="O25" s="104"/>
      <c r="P25" s="241">
        <f t="shared" ref="P25" si="113">Q25*$AB25</f>
        <v>0</v>
      </c>
      <c r="Q25" s="104"/>
      <c r="R25" s="241">
        <f t="shared" ref="R25" si="114">S25*$AB25</f>
        <v>0</v>
      </c>
      <c r="S25" s="104"/>
      <c r="T25" s="241">
        <f t="shared" ref="T25" si="115">U25*$AB25</f>
        <v>0</v>
      </c>
      <c r="U25" s="104"/>
      <c r="V25" s="241">
        <f t="shared" ref="V25" si="116">W25*$AB25</f>
        <v>0</v>
      </c>
      <c r="W25" s="104"/>
      <c r="X25" s="241">
        <f t="shared" ref="X25" si="117">Y25*$AB25</f>
        <v>0</v>
      </c>
      <c r="Y25" s="104"/>
      <c r="Z25" s="241">
        <f t="shared" ref="Z25" si="118">AA25*$AB25</f>
        <v>0</v>
      </c>
      <c r="AA25" s="104"/>
      <c r="AB25" s="103">
        <f t="shared" si="3"/>
        <v>0</v>
      </c>
      <c r="AC25" s="46"/>
      <c r="AD25" s="45"/>
      <c r="AE25" s="264"/>
      <c r="AF25" s="45"/>
      <c r="AG25" s="45"/>
    </row>
    <row r="26" spans="1:33">
      <c r="A26" s="101"/>
      <c r="B26" s="105"/>
      <c r="C26" s="102">
        <f t="shared" si="0"/>
        <v>0</v>
      </c>
      <c r="D26" s="241">
        <f t="shared" si="2"/>
        <v>0</v>
      </c>
      <c r="E26" s="104"/>
      <c r="F26" s="241">
        <f t="shared" si="2"/>
        <v>0</v>
      </c>
      <c r="G26" s="104"/>
      <c r="H26" s="241">
        <f t="shared" ref="H26" si="119">I26*$AB26</f>
        <v>0</v>
      </c>
      <c r="I26" s="104"/>
      <c r="J26" s="241">
        <f t="shared" ref="J26" si="120">K26*$AB26</f>
        <v>0</v>
      </c>
      <c r="K26" s="104"/>
      <c r="L26" s="241">
        <f t="shared" ref="L26" si="121">M26*$AB26</f>
        <v>0</v>
      </c>
      <c r="M26" s="104"/>
      <c r="N26" s="241">
        <f t="shared" ref="N26" si="122">O26*$AB26</f>
        <v>0</v>
      </c>
      <c r="O26" s="104"/>
      <c r="P26" s="241">
        <f t="shared" ref="P26" si="123">Q26*$AB26</f>
        <v>0</v>
      </c>
      <c r="Q26" s="104"/>
      <c r="R26" s="241">
        <f t="shared" ref="R26" si="124">S26*$AB26</f>
        <v>0</v>
      </c>
      <c r="S26" s="104"/>
      <c r="T26" s="241">
        <f t="shared" ref="T26" si="125">U26*$AB26</f>
        <v>0</v>
      </c>
      <c r="U26" s="104"/>
      <c r="V26" s="241">
        <f t="shared" ref="V26" si="126">W26*$AB26</f>
        <v>0</v>
      </c>
      <c r="W26" s="104"/>
      <c r="X26" s="241">
        <f t="shared" ref="X26" si="127">Y26*$AB26</f>
        <v>0</v>
      </c>
      <c r="Y26" s="104"/>
      <c r="Z26" s="241">
        <f t="shared" ref="Z26" si="128">AA26*$AB26</f>
        <v>0</v>
      </c>
      <c r="AA26" s="104"/>
      <c r="AB26" s="103">
        <f t="shared" si="3"/>
        <v>0</v>
      </c>
      <c r="AC26" s="46"/>
      <c r="AD26" s="45"/>
      <c r="AE26" s="264"/>
      <c r="AF26" s="45"/>
      <c r="AG26" s="45"/>
    </row>
    <row r="27" spans="1:33">
      <c r="A27" s="101"/>
      <c r="B27" s="105"/>
      <c r="C27" s="102">
        <f t="shared" si="0"/>
        <v>0</v>
      </c>
      <c r="D27" s="241">
        <f t="shared" si="2"/>
        <v>0</v>
      </c>
      <c r="E27" s="104"/>
      <c r="F27" s="241">
        <f t="shared" si="2"/>
        <v>0</v>
      </c>
      <c r="G27" s="104"/>
      <c r="H27" s="241">
        <f t="shared" ref="H27" si="129">I27*$AB27</f>
        <v>0</v>
      </c>
      <c r="I27" s="104"/>
      <c r="J27" s="241">
        <f t="shared" ref="J27" si="130">K27*$AB27</f>
        <v>0</v>
      </c>
      <c r="K27" s="104"/>
      <c r="L27" s="241">
        <f t="shared" ref="L27" si="131">M27*$AB27</f>
        <v>0</v>
      </c>
      <c r="M27" s="104"/>
      <c r="N27" s="241">
        <f t="shared" ref="N27" si="132">O27*$AB27</f>
        <v>0</v>
      </c>
      <c r="O27" s="104"/>
      <c r="P27" s="241">
        <f t="shared" ref="P27" si="133">Q27*$AB27</f>
        <v>0</v>
      </c>
      <c r="Q27" s="104"/>
      <c r="R27" s="241">
        <f t="shared" ref="R27" si="134">S27*$AB27</f>
        <v>0</v>
      </c>
      <c r="S27" s="104"/>
      <c r="T27" s="241">
        <f t="shared" ref="T27" si="135">U27*$AB27</f>
        <v>0</v>
      </c>
      <c r="U27" s="104"/>
      <c r="V27" s="241">
        <f t="shared" ref="V27" si="136">W27*$AB27</f>
        <v>0</v>
      </c>
      <c r="W27" s="104"/>
      <c r="X27" s="241">
        <f t="shared" ref="X27" si="137">Y27*$AB27</f>
        <v>0</v>
      </c>
      <c r="Y27" s="104"/>
      <c r="Z27" s="241">
        <f t="shared" ref="Z27" si="138">AA27*$AB27</f>
        <v>0</v>
      </c>
      <c r="AA27" s="104"/>
      <c r="AB27" s="103">
        <f t="shared" si="3"/>
        <v>0</v>
      </c>
      <c r="AC27" s="46"/>
      <c r="AD27" s="45"/>
      <c r="AE27" s="264"/>
      <c r="AF27" s="45"/>
      <c r="AG27" s="45"/>
    </row>
    <row r="28" spans="1:33" ht="15.75" thickBot="1">
      <c r="A28" s="244"/>
      <c r="B28" s="245"/>
      <c r="C28" s="246">
        <f t="shared" si="0"/>
        <v>0</v>
      </c>
      <c r="D28" s="241">
        <f t="shared" si="2"/>
        <v>0</v>
      </c>
      <c r="E28" s="248"/>
      <c r="F28" s="241">
        <f t="shared" si="2"/>
        <v>0</v>
      </c>
      <c r="G28" s="248"/>
      <c r="H28" s="241">
        <f t="shared" ref="H28" si="139">I28*$AB28</f>
        <v>0</v>
      </c>
      <c r="I28" s="248"/>
      <c r="J28" s="241">
        <f t="shared" ref="J28" si="140">K28*$AB28</f>
        <v>0</v>
      </c>
      <c r="K28" s="248"/>
      <c r="L28" s="241">
        <f t="shared" ref="L28" si="141">M28*$AB28</f>
        <v>0</v>
      </c>
      <c r="M28" s="248"/>
      <c r="N28" s="241">
        <f t="shared" ref="N28" si="142">O28*$AB28</f>
        <v>0</v>
      </c>
      <c r="O28" s="248"/>
      <c r="P28" s="241">
        <f t="shared" ref="P28" si="143">Q28*$AB28</f>
        <v>0</v>
      </c>
      <c r="Q28" s="248"/>
      <c r="R28" s="241">
        <f t="shared" ref="R28" si="144">S28*$AB28</f>
        <v>0</v>
      </c>
      <c r="S28" s="248"/>
      <c r="T28" s="241">
        <f t="shared" ref="T28" si="145">U28*$AB28</f>
        <v>0</v>
      </c>
      <c r="U28" s="248"/>
      <c r="V28" s="241">
        <f t="shared" ref="V28" si="146">W28*$AB28</f>
        <v>0</v>
      </c>
      <c r="W28" s="248"/>
      <c r="X28" s="241">
        <f t="shared" ref="X28" si="147">Y28*$AB28</f>
        <v>0</v>
      </c>
      <c r="Y28" s="248"/>
      <c r="Z28" s="241">
        <f t="shared" ref="Z28" si="148">AA28*$AB28</f>
        <v>0</v>
      </c>
      <c r="AA28" s="248"/>
      <c r="AB28" s="247">
        <f t="shared" si="3"/>
        <v>0</v>
      </c>
      <c r="AC28" s="249"/>
      <c r="AD28" s="45"/>
      <c r="AE28" s="264"/>
      <c r="AF28" s="45"/>
      <c r="AG28" s="45"/>
    </row>
    <row r="29" spans="1:33" ht="15.75" thickBot="1">
      <c r="A29" s="232"/>
      <c r="B29" s="233" t="s">
        <v>2280</v>
      </c>
      <c r="C29" s="250"/>
      <c r="D29" s="235"/>
      <c r="E29" s="234"/>
      <c r="F29" s="235"/>
      <c r="G29" s="234"/>
      <c r="H29" s="235"/>
      <c r="I29" s="234"/>
      <c r="J29" s="235"/>
      <c r="K29" s="234"/>
      <c r="L29" s="235"/>
      <c r="M29" s="234"/>
      <c r="N29" s="235"/>
      <c r="O29" s="234"/>
      <c r="P29" s="235"/>
      <c r="Q29" s="234"/>
      <c r="R29" s="235"/>
      <c r="S29" s="234"/>
      <c r="T29" s="235"/>
      <c r="U29" s="234"/>
      <c r="V29" s="235"/>
      <c r="W29" s="234"/>
      <c r="X29" s="235"/>
      <c r="Y29" s="234"/>
      <c r="Z29" s="235"/>
      <c r="AA29" s="234"/>
      <c r="AB29" s="251"/>
      <c r="AC29" s="252"/>
      <c r="AD29" s="44"/>
      <c r="AE29" s="264"/>
      <c r="AF29" s="44"/>
      <c r="AG29" s="44"/>
    </row>
    <row r="30" spans="1:33">
      <c r="A30" s="238" t="s">
        <v>898</v>
      </c>
      <c r="B30" s="253" t="s">
        <v>2281</v>
      </c>
      <c r="C30" s="240">
        <f>IF($AB$36=0,0,AB30/$AB$36)</f>
        <v>0</v>
      </c>
      <c r="D30" s="241">
        <f t="shared" si="2"/>
        <v>0</v>
      </c>
      <c r="E30" s="242"/>
      <c r="F30" s="241">
        <f t="shared" si="2"/>
        <v>0</v>
      </c>
      <c r="G30" s="242"/>
      <c r="H30" s="241">
        <f t="shared" ref="H30" si="149">I30*$AB30</f>
        <v>0</v>
      </c>
      <c r="I30" s="242"/>
      <c r="J30" s="241">
        <f t="shared" ref="J30" si="150">K30*$AB30</f>
        <v>0</v>
      </c>
      <c r="K30" s="242"/>
      <c r="L30" s="241">
        <f t="shared" ref="L30" si="151">M30*$AB30</f>
        <v>0</v>
      </c>
      <c r="M30" s="242"/>
      <c r="N30" s="241">
        <f t="shared" ref="N30" si="152">O30*$AB30</f>
        <v>0</v>
      </c>
      <c r="O30" s="242"/>
      <c r="P30" s="241">
        <f t="shared" ref="P30" si="153">Q30*$AB30</f>
        <v>0</v>
      </c>
      <c r="Q30" s="242"/>
      <c r="R30" s="241">
        <f t="shared" ref="R30" si="154">S30*$AB30</f>
        <v>0</v>
      </c>
      <c r="S30" s="242"/>
      <c r="T30" s="241">
        <f t="shared" ref="T30" si="155">U30*$AB30</f>
        <v>0</v>
      </c>
      <c r="U30" s="242"/>
      <c r="V30" s="241">
        <f t="shared" ref="V30" si="156">W30*$AB30</f>
        <v>0</v>
      </c>
      <c r="W30" s="242"/>
      <c r="X30" s="241">
        <f t="shared" ref="X30" si="157">Y30*$AB30</f>
        <v>0</v>
      </c>
      <c r="Y30" s="242"/>
      <c r="Z30" s="241">
        <f t="shared" ref="Z30" si="158">AA30*$AB30</f>
        <v>0</v>
      </c>
      <c r="AA30" s="242"/>
      <c r="AB30" s="254">
        <f>AC30*1.15</f>
        <v>0</v>
      </c>
      <c r="AC30" s="255">
        <f>+D64</f>
        <v>0</v>
      </c>
      <c r="AD30" s="45"/>
      <c r="AE30" s="264">
        <f t="shared" si="4"/>
        <v>0</v>
      </c>
      <c r="AF30" s="265">
        <f t="shared" ref="AF30:AF34" si="159">+AA30+Y30+W30+U30+S30+Q30+O30+M30+K30+I30+G30+E30</f>
        <v>0</v>
      </c>
      <c r="AG30" s="45"/>
    </row>
    <row r="31" spans="1:33">
      <c r="A31" s="101">
        <f>+A65</f>
        <v>11</v>
      </c>
      <c r="B31" s="105" t="str">
        <f>+B65</f>
        <v xml:space="preserve"> BANCADAS - MÓVEIS</v>
      </c>
      <c r="C31" s="102">
        <f>IF($AB$36=0,0,AB31/$AB$36)</f>
        <v>0</v>
      </c>
      <c r="D31" s="241">
        <f t="shared" si="2"/>
        <v>0</v>
      </c>
      <c r="E31" s="104"/>
      <c r="F31" s="241">
        <f t="shared" si="2"/>
        <v>0</v>
      </c>
      <c r="G31" s="104"/>
      <c r="H31" s="241">
        <f t="shared" ref="H31" si="160">I31*$AB31</f>
        <v>0</v>
      </c>
      <c r="I31" s="104"/>
      <c r="J31" s="241">
        <f t="shared" ref="J31" si="161">K31*$AB31</f>
        <v>0</v>
      </c>
      <c r="K31" s="104"/>
      <c r="L31" s="241">
        <f t="shared" ref="L31" si="162">M31*$AB31</f>
        <v>0</v>
      </c>
      <c r="M31" s="104"/>
      <c r="N31" s="241">
        <f t="shared" ref="N31" si="163">O31*$AB31</f>
        <v>0</v>
      </c>
      <c r="O31" s="104"/>
      <c r="P31" s="241">
        <f t="shared" ref="P31" si="164">Q31*$AB31</f>
        <v>0</v>
      </c>
      <c r="Q31" s="104"/>
      <c r="R31" s="241">
        <f t="shared" ref="R31" si="165">S31*$AB31</f>
        <v>0</v>
      </c>
      <c r="S31" s="104"/>
      <c r="T31" s="241">
        <f t="shared" ref="T31" si="166">U31*$AB31</f>
        <v>0</v>
      </c>
      <c r="U31" s="104"/>
      <c r="V31" s="241">
        <f t="shared" ref="V31" si="167">W31*$AB31</f>
        <v>0</v>
      </c>
      <c r="W31" s="104"/>
      <c r="X31" s="241">
        <f t="shared" ref="X31" si="168">Y31*$AB31</f>
        <v>0</v>
      </c>
      <c r="Y31" s="104"/>
      <c r="Z31" s="241">
        <f t="shared" ref="Z31" si="169">AA31*$AB31</f>
        <v>0</v>
      </c>
      <c r="AA31" s="104"/>
      <c r="AB31" s="103">
        <f>AC31*1.15</f>
        <v>0</v>
      </c>
      <c r="AC31" s="255">
        <f t="shared" ref="AC31:AC34" si="170">+D65</f>
        <v>0</v>
      </c>
      <c r="AD31" s="45"/>
      <c r="AE31" s="264">
        <f t="shared" si="4"/>
        <v>0</v>
      </c>
      <c r="AF31" s="265">
        <f t="shared" si="159"/>
        <v>0</v>
      </c>
      <c r="AG31" s="45"/>
    </row>
    <row r="32" spans="1:33">
      <c r="A32" s="101">
        <f>+A66</f>
        <v>12</v>
      </c>
      <c r="B32" s="105" t="str">
        <f t="shared" ref="B32:B34" si="171">+B66</f>
        <v>AR CONDICIONADO</v>
      </c>
      <c r="C32" s="102">
        <f>IF($AB$36=0,0,AB32/$AB$36)</f>
        <v>0</v>
      </c>
      <c r="D32" s="241">
        <f t="shared" si="2"/>
        <v>0</v>
      </c>
      <c r="E32" s="104"/>
      <c r="F32" s="241">
        <f t="shared" si="2"/>
        <v>0</v>
      </c>
      <c r="G32" s="104"/>
      <c r="H32" s="241">
        <f t="shared" ref="H32" si="172">I32*$AB32</f>
        <v>0</v>
      </c>
      <c r="I32" s="104"/>
      <c r="J32" s="241">
        <f t="shared" ref="J32" si="173">K32*$AB32</f>
        <v>0</v>
      </c>
      <c r="K32" s="104"/>
      <c r="L32" s="241">
        <f t="shared" ref="L32" si="174">M32*$AB32</f>
        <v>0</v>
      </c>
      <c r="M32" s="104"/>
      <c r="N32" s="241">
        <f t="shared" ref="N32:N33" si="175">O32*$AB32</f>
        <v>0</v>
      </c>
      <c r="O32" s="104"/>
      <c r="P32" s="241">
        <f t="shared" ref="P32:P33" si="176">Q32*$AB32</f>
        <v>0</v>
      </c>
      <c r="Q32" s="104"/>
      <c r="R32" s="241">
        <f t="shared" ref="R32:R33" si="177">S32*$AB32</f>
        <v>0</v>
      </c>
      <c r="S32" s="104"/>
      <c r="T32" s="241">
        <f t="shared" ref="T32:T33" si="178">U32*$AB32</f>
        <v>0</v>
      </c>
      <c r="U32" s="104"/>
      <c r="V32" s="241">
        <f t="shared" ref="V32:V33" si="179">W32*$AB32</f>
        <v>0</v>
      </c>
      <c r="W32" s="104"/>
      <c r="X32" s="241">
        <f t="shared" ref="X32:X33" si="180">Y32*$AB32</f>
        <v>0</v>
      </c>
      <c r="Y32" s="104"/>
      <c r="Z32" s="241">
        <f t="shared" ref="Z32:Z33" si="181">AA32*$AB32</f>
        <v>0</v>
      </c>
      <c r="AA32" s="104"/>
      <c r="AB32" s="103">
        <f>AC32*1.15</f>
        <v>0</v>
      </c>
      <c r="AC32" s="255">
        <f t="shared" si="170"/>
        <v>0</v>
      </c>
      <c r="AD32" s="45"/>
      <c r="AE32" s="264">
        <f t="shared" si="4"/>
        <v>0</v>
      </c>
      <c r="AF32" s="265">
        <f t="shared" si="159"/>
        <v>0</v>
      </c>
      <c r="AG32" s="45"/>
    </row>
    <row r="33" spans="1:33" s="78" customFormat="1">
      <c r="A33" s="101">
        <f>+A67</f>
        <v>13</v>
      </c>
      <c r="B33" s="105" t="str">
        <f t="shared" si="171"/>
        <v>GASES ESPECIAIS</v>
      </c>
      <c r="C33" s="102">
        <f t="shared" ref="C33:C34" si="182">IF($AB$36=0,0,AB33/$AB$36)</f>
        <v>0</v>
      </c>
      <c r="D33" s="241">
        <f t="shared" si="2"/>
        <v>0</v>
      </c>
      <c r="E33" s="104"/>
      <c r="F33" s="241">
        <f t="shared" si="2"/>
        <v>0</v>
      </c>
      <c r="G33" s="104"/>
      <c r="H33" s="241">
        <f t="shared" ref="H33" si="183">I33*$AB33</f>
        <v>0</v>
      </c>
      <c r="I33" s="104"/>
      <c r="J33" s="241">
        <f t="shared" ref="J33" si="184">K33*$AB33</f>
        <v>0</v>
      </c>
      <c r="K33" s="104"/>
      <c r="L33" s="241">
        <f t="shared" ref="L33" si="185">M33*$AB33</f>
        <v>0</v>
      </c>
      <c r="M33" s="104"/>
      <c r="N33" s="241">
        <f t="shared" si="175"/>
        <v>0</v>
      </c>
      <c r="O33" s="104"/>
      <c r="P33" s="241">
        <f t="shared" si="176"/>
        <v>0</v>
      </c>
      <c r="Q33" s="104"/>
      <c r="R33" s="241">
        <f t="shared" si="177"/>
        <v>0</v>
      </c>
      <c r="S33" s="104"/>
      <c r="T33" s="241">
        <f t="shared" si="178"/>
        <v>0</v>
      </c>
      <c r="U33" s="104"/>
      <c r="V33" s="241">
        <f t="shared" si="179"/>
        <v>0</v>
      </c>
      <c r="W33" s="104"/>
      <c r="X33" s="241">
        <f t="shared" si="180"/>
        <v>0</v>
      </c>
      <c r="Y33" s="104"/>
      <c r="Z33" s="241">
        <f t="shared" si="181"/>
        <v>0</v>
      </c>
      <c r="AA33" s="104"/>
      <c r="AB33" s="103">
        <f t="shared" ref="AB33:AB34" si="186">AC33*1.15</f>
        <v>0</v>
      </c>
      <c r="AC33" s="255">
        <f t="shared" si="170"/>
        <v>0</v>
      </c>
      <c r="AD33" s="45"/>
      <c r="AE33" s="264">
        <f t="shared" si="4"/>
        <v>0</v>
      </c>
      <c r="AF33" s="265">
        <f t="shared" si="159"/>
        <v>0</v>
      </c>
      <c r="AG33" s="45"/>
    </row>
    <row r="34" spans="1:33" s="78" customFormat="1">
      <c r="A34" s="101">
        <f>+A68</f>
        <v>14</v>
      </c>
      <c r="B34" s="105" t="str">
        <f t="shared" si="171"/>
        <v>ELEVADOR</v>
      </c>
      <c r="C34" s="102">
        <f t="shared" si="182"/>
        <v>0</v>
      </c>
      <c r="D34" s="241">
        <f t="shared" si="2"/>
        <v>0</v>
      </c>
      <c r="E34" s="104"/>
      <c r="F34" s="241">
        <f t="shared" si="2"/>
        <v>0</v>
      </c>
      <c r="G34" s="104"/>
      <c r="H34" s="241">
        <f t="shared" ref="H34" si="187">I34*$AB34</f>
        <v>0</v>
      </c>
      <c r="I34" s="104"/>
      <c r="J34" s="241">
        <f t="shared" ref="J34" si="188">K34*$AB34</f>
        <v>0</v>
      </c>
      <c r="K34" s="104"/>
      <c r="L34" s="241">
        <f t="shared" ref="L34" si="189">M34*$AB34</f>
        <v>0</v>
      </c>
      <c r="M34" s="104"/>
      <c r="N34" s="241">
        <f t="shared" ref="N34" si="190">O34*$AB34</f>
        <v>0</v>
      </c>
      <c r="O34" s="104"/>
      <c r="P34" s="241">
        <f t="shared" ref="P34" si="191">Q34*$AB34</f>
        <v>0</v>
      </c>
      <c r="Q34" s="104"/>
      <c r="R34" s="241">
        <f t="shared" ref="R34" si="192">S34*$AB34</f>
        <v>0</v>
      </c>
      <c r="S34" s="104"/>
      <c r="T34" s="241">
        <f t="shared" ref="T34" si="193">U34*$AB34</f>
        <v>0</v>
      </c>
      <c r="U34" s="104"/>
      <c r="V34" s="241">
        <f t="shared" ref="V34" si="194">W34*$AB34</f>
        <v>0</v>
      </c>
      <c r="W34" s="104"/>
      <c r="X34" s="241">
        <f t="shared" ref="X34" si="195">Y34*$AB34</f>
        <v>0</v>
      </c>
      <c r="Y34" s="104"/>
      <c r="Z34" s="241">
        <f t="shared" ref="Z34" si="196">AA34*$AB34</f>
        <v>0</v>
      </c>
      <c r="AA34" s="104"/>
      <c r="AB34" s="103">
        <f t="shared" si="186"/>
        <v>0</v>
      </c>
      <c r="AC34" s="255">
        <f t="shared" si="170"/>
        <v>0</v>
      </c>
      <c r="AD34" s="45"/>
      <c r="AE34" s="264">
        <f t="shared" si="4"/>
        <v>0</v>
      </c>
      <c r="AF34" s="265">
        <f t="shared" si="159"/>
        <v>0</v>
      </c>
      <c r="AG34" s="45"/>
    </row>
    <row r="35" spans="1:33" ht="15.75" thickBot="1">
      <c r="A35" s="101"/>
      <c r="B35" s="105"/>
      <c r="C35" s="102"/>
      <c r="D35" s="103">
        <f>E35*AB35</f>
        <v>0</v>
      </c>
      <c r="E35" s="104"/>
      <c r="F35" s="103">
        <f>G35*AB35</f>
        <v>0</v>
      </c>
      <c r="G35" s="104"/>
      <c r="H35" s="103">
        <f>I35*AB35</f>
        <v>0</v>
      </c>
      <c r="I35" s="104"/>
      <c r="J35" s="103">
        <f>K35*AB35</f>
        <v>0</v>
      </c>
      <c r="K35" s="104"/>
      <c r="L35" s="103">
        <f>M35*AB35</f>
        <v>0</v>
      </c>
      <c r="M35" s="104"/>
      <c r="N35" s="103">
        <f>O35*AB35</f>
        <v>0</v>
      </c>
      <c r="O35" s="104"/>
      <c r="P35" s="103">
        <f>Q35*AD35</f>
        <v>0</v>
      </c>
      <c r="Q35" s="104"/>
      <c r="R35" s="103">
        <f>S35*AF35</f>
        <v>0</v>
      </c>
      <c r="S35" s="104"/>
      <c r="T35" s="103">
        <f>U35*AH35</f>
        <v>0</v>
      </c>
      <c r="U35" s="104"/>
      <c r="V35" s="103">
        <f>W35*AJ35</f>
        <v>0</v>
      </c>
      <c r="W35" s="104"/>
      <c r="X35" s="103">
        <f>Y35*AL35</f>
        <v>0</v>
      </c>
      <c r="Y35" s="104"/>
      <c r="Z35" s="103">
        <f>AA35*AN35</f>
        <v>0</v>
      </c>
      <c r="AA35" s="104"/>
      <c r="AB35" s="103">
        <f>AC35*1.15</f>
        <v>0</v>
      </c>
      <c r="AC35" s="46"/>
      <c r="AD35" s="45"/>
      <c r="AE35" s="45"/>
      <c r="AF35" s="45"/>
      <c r="AG35" s="45"/>
    </row>
    <row r="36" spans="1:33">
      <c r="A36" s="342" t="s">
        <v>321</v>
      </c>
      <c r="B36" s="342"/>
      <c r="C36" s="106">
        <f>SUM(C12:C35)</f>
        <v>0</v>
      </c>
      <c r="D36" s="107">
        <f>SUM(D12:D35)</f>
        <v>0</v>
      </c>
      <c r="E36" s="106">
        <f>IF($AB$36=0,0,D36/$AB$36)</f>
        <v>0</v>
      </c>
      <c r="F36" s="107">
        <f>SUM(F12:F35)</f>
        <v>0</v>
      </c>
      <c r="G36" s="106">
        <f>IF($AB$36=0,0,F36/$AB$36)</f>
        <v>0</v>
      </c>
      <c r="H36" s="107">
        <f>SUM(H12:H35)</f>
        <v>0</v>
      </c>
      <c r="I36" s="106">
        <f>IF($AB$36=0,0,H36/$AB$36)</f>
        <v>0</v>
      </c>
      <c r="J36" s="107">
        <f>SUM(J12:J35)</f>
        <v>0</v>
      </c>
      <c r="K36" s="106">
        <f>IF($AB$36=0,0,J36/$AB$36)</f>
        <v>0</v>
      </c>
      <c r="L36" s="107">
        <f>SUM(L12:L35)</f>
        <v>0</v>
      </c>
      <c r="M36" s="106">
        <f>IF($AB$36=0,0,L36/$AB$36)</f>
        <v>0</v>
      </c>
      <c r="N36" s="107">
        <f>SUM(N12:N35)</f>
        <v>0</v>
      </c>
      <c r="O36" s="106">
        <f>IF($AB$36=0,0,N36/$AB$36)</f>
        <v>0</v>
      </c>
      <c r="P36" s="107">
        <f>SUM(P12:P35)</f>
        <v>0</v>
      </c>
      <c r="Q36" s="106">
        <f>IF($AB$36=0,0,P36/$AB$36)</f>
        <v>0</v>
      </c>
      <c r="R36" s="107">
        <f>SUM(R12:R35)</f>
        <v>0</v>
      </c>
      <c r="S36" s="106">
        <f>IF($AB$36=0,0,R36/$AB$36)</f>
        <v>0</v>
      </c>
      <c r="T36" s="107">
        <f>SUM(T12:T35)</f>
        <v>0</v>
      </c>
      <c r="U36" s="106">
        <f>IF($AB$36=0,0,T36/$AB$36)</f>
        <v>0</v>
      </c>
      <c r="V36" s="107">
        <f>SUM(V12:V35)</f>
        <v>0</v>
      </c>
      <c r="W36" s="106">
        <f>IF($AB$36=0,0,V36/$AB$36)</f>
        <v>0</v>
      </c>
      <c r="X36" s="107">
        <f>SUM(X12:X35)</f>
        <v>0</v>
      </c>
      <c r="Y36" s="106">
        <f>IF($AB$36=0,0,X36/$AB$36)</f>
        <v>0</v>
      </c>
      <c r="Z36" s="107">
        <f>SUM(Z12:Z35)</f>
        <v>0</v>
      </c>
      <c r="AA36" s="106">
        <f>IF($AB$36=0,0,Z36/$AB$36)</f>
        <v>0</v>
      </c>
      <c r="AB36" s="107">
        <f>SUM(AB12:AB35)</f>
        <v>0</v>
      </c>
      <c r="AC36" s="107">
        <f>SUM(AC12:AC35)</f>
        <v>0</v>
      </c>
    </row>
    <row r="37" spans="1:33">
      <c r="A37" s="343" t="s">
        <v>322</v>
      </c>
      <c r="B37" s="343"/>
      <c r="C37" s="108"/>
      <c r="D37" s="47">
        <f>(1-$C$37)*D36</f>
        <v>0</v>
      </c>
      <c r="E37" s="109">
        <f>E36</f>
        <v>0</v>
      </c>
      <c r="F37" s="47">
        <f>(1-$C$37)*F36</f>
        <v>0</v>
      </c>
      <c r="G37" s="109">
        <f>G36</f>
        <v>0</v>
      </c>
      <c r="H37" s="47">
        <f>(1-$C$37)*H36</f>
        <v>0</v>
      </c>
      <c r="I37" s="109">
        <f>I36</f>
        <v>0</v>
      </c>
      <c r="J37" s="47">
        <f>(1-$C$37)*J36</f>
        <v>0</v>
      </c>
      <c r="K37" s="109">
        <f>K36</f>
        <v>0</v>
      </c>
      <c r="L37" s="47">
        <f>(1-$C$37)*L36</f>
        <v>0</v>
      </c>
      <c r="M37" s="109">
        <f>M36</f>
        <v>0</v>
      </c>
      <c r="N37" s="47">
        <f>(1-$C$37)*N36</f>
        <v>0</v>
      </c>
      <c r="O37" s="109">
        <f>O36</f>
        <v>0</v>
      </c>
      <c r="P37" s="47">
        <f>(1-$C$37)*P36</f>
        <v>0</v>
      </c>
      <c r="Q37" s="109">
        <f>Q36</f>
        <v>0</v>
      </c>
      <c r="R37" s="47">
        <f>(1-$C$37)*R36</f>
        <v>0</v>
      </c>
      <c r="S37" s="109">
        <f>S36</f>
        <v>0</v>
      </c>
      <c r="T37" s="47">
        <f>(1-$C$37)*T36</f>
        <v>0</v>
      </c>
      <c r="U37" s="109">
        <f>U36</f>
        <v>0</v>
      </c>
      <c r="V37" s="47">
        <f>(1-$C$37)*V36</f>
        <v>0</v>
      </c>
      <c r="W37" s="109">
        <f>W36</f>
        <v>0</v>
      </c>
      <c r="X37" s="47">
        <f>(1-$C$37)*X36</f>
        <v>0</v>
      </c>
      <c r="Y37" s="109">
        <f>Y36</f>
        <v>0</v>
      </c>
      <c r="Z37" s="47">
        <f>(1-$C$37)*Z36</f>
        <v>0</v>
      </c>
      <c r="AA37" s="109">
        <f>AA36</f>
        <v>0</v>
      </c>
      <c r="AB37" s="48">
        <f>D37+F37+H37+J37+L37+N37+P37+R37+T37+V37+X37+Z37</f>
        <v>0</v>
      </c>
      <c r="AC37" s="110"/>
    </row>
    <row r="38" spans="1:33" ht="15.75" thickBot="1">
      <c r="A38" s="344" t="s">
        <v>323</v>
      </c>
      <c r="B38" s="344"/>
      <c r="C38" s="111"/>
      <c r="D38" s="112">
        <f>D37</f>
        <v>0</v>
      </c>
      <c r="E38" s="111">
        <f>E37</f>
        <v>0</v>
      </c>
      <c r="F38" s="112">
        <f t="shared" ref="F38:AA38" si="197">F37+D38</f>
        <v>0</v>
      </c>
      <c r="G38" s="111">
        <f t="shared" si="197"/>
        <v>0</v>
      </c>
      <c r="H38" s="112">
        <f t="shared" si="197"/>
        <v>0</v>
      </c>
      <c r="I38" s="111">
        <f t="shared" si="197"/>
        <v>0</v>
      </c>
      <c r="J38" s="112">
        <f t="shared" si="197"/>
        <v>0</v>
      </c>
      <c r="K38" s="111">
        <f t="shared" si="197"/>
        <v>0</v>
      </c>
      <c r="L38" s="112">
        <f t="shared" si="197"/>
        <v>0</v>
      </c>
      <c r="M38" s="111">
        <f t="shared" si="197"/>
        <v>0</v>
      </c>
      <c r="N38" s="112">
        <f t="shared" si="197"/>
        <v>0</v>
      </c>
      <c r="O38" s="111">
        <f t="shared" si="197"/>
        <v>0</v>
      </c>
      <c r="P38" s="112">
        <f t="shared" si="197"/>
        <v>0</v>
      </c>
      <c r="Q38" s="111">
        <f t="shared" si="197"/>
        <v>0</v>
      </c>
      <c r="R38" s="112">
        <f t="shared" si="197"/>
        <v>0</v>
      </c>
      <c r="S38" s="111">
        <f t="shared" si="197"/>
        <v>0</v>
      </c>
      <c r="T38" s="112">
        <f t="shared" si="197"/>
        <v>0</v>
      </c>
      <c r="U38" s="111">
        <f t="shared" si="197"/>
        <v>0</v>
      </c>
      <c r="V38" s="112">
        <f t="shared" si="197"/>
        <v>0</v>
      </c>
      <c r="W38" s="111">
        <f t="shared" si="197"/>
        <v>0</v>
      </c>
      <c r="X38" s="112">
        <f t="shared" si="197"/>
        <v>0</v>
      </c>
      <c r="Y38" s="111">
        <f t="shared" si="197"/>
        <v>0</v>
      </c>
      <c r="Z38" s="112">
        <f t="shared" si="197"/>
        <v>0</v>
      </c>
      <c r="AA38" s="111">
        <f t="shared" si="197"/>
        <v>0</v>
      </c>
      <c r="AB38" s="113"/>
      <c r="AC38" s="114"/>
      <c r="AD38" s="115"/>
      <c r="AE38" s="115"/>
      <c r="AF38" s="115"/>
      <c r="AG38" s="115"/>
    </row>
    <row r="39" spans="1:33">
      <c r="A39" s="116"/>
      <c r="B39" s="117"/>
      <c r="C39" s="118"/>
      <c r="D39" s="119"/>
      <c r="E39" s="120"/>
      <c r="F39" s="119"/>
      <c r="G39" s="120"/>
      <c r="H39" s="119"/>
      <c r="I39" s="120"/>
      <c r="J39" s="119"/>
      <c r="K39" s="120"/>
      <c r="L39" s="119"/>
      <c r="M39" s="120"/>
      <c r="N39" s="119"/>
      <c r="O39" s="120"/>
      <c r="P39" s="119"/>
      <c r="Q39" s="120"/>
      <c r="R39" s="119"/>
      <c r="S39" s="120"/>
      <c r="T39" s="119"/>
      <c r="U39" s="120"/>
      <c r="V39" s="119"/>
      <c r="W39" s="120"/>
      <c r="X39" s="119"/>
      <c r="Y39" s="120"/>
      <c r="Z39" s="119"/>
      <c r="AA39" s="120"/>
    </row>
    <row r="40" spans="1:33">
      <c r="A40" s="116"/>
      <c r="B40" s="345" t="s">
        <v>324</v>
      </c>
      <c r="C40" s="346"/>
      <c r="D40" s="346"/>
      <c r="E40" s="346"/>
      <c r="F40" s="346"/>
      <c r="G40" s="346"/>
      <c r="H40" s="346"/>
      <c r="I40" s="346"/>
      <c r="J40" s="346"/>
      <c r="K40" s="346"/>
      <c r="L40" s="346"/>
      <c r="M40" s="346"/>
      <c r="N40" s="346"/>
      <c r="O40" s="346"/>
      <c r="P40" s="346"/>
      <c r="Q40" s="346"/>
      <c r="R40" s="346"/>
      <c r="S40" s="346"/>
      <c r="T40" s="346"/>
      <c r="U40" s="346"/>
      <c r="V40" s="346"/>
      <c r="W40" s="346"/>
      <c r="X40" s="346"/>
      <c r="Y40" s="346"/>
      <c r="Z40" s="346"/>
      <c r="AA40" s="346"/>
      <c r="AB40" s="346"/>
      <c r="AC40" s="346"/>
    </row>
    <row r="41" spans="1:33">
      <c r="A41" s="116"/>
      <c r="B41" s="346"/>
      <c r="C41" s="346"/>
      <c r="D41" s="346"/>
      <c r="E41" s="346"/>
      <c r="F41" s="346"/>
      <c r="G41" s="346"/>
      <c r="H41" s="346"/>
      <c r="I41" s="346"/>
      <c r="J41" s="346"/>
      <c r="K41" s="346"/>
      <c r="L41" s="346"/>
      <c r="M41" s="346"/>
      <c r="N41" s="346"/>
      <c r="O41" s="346"/>
      <c r="P41" s="346"/>
      <c r="Q41" s="346"/>
      <c r="R41" s="346"/>
      <c r="S41" s="346"/>
      <c r="T41" s="346"/>
      <c r="U41" s="346"/>
      <c r="V41" s="346"/>
      <c r="W41" s="346"/>
      <c r="X41" s="346"/>
      <c r="Y41" s="346"/>
      <c r="Z41" s="346"/>
      <c r="AA41" s="346"/>
      <c r="AB41" s="346"/>
      <c r="AC41" s="346"/>
    </row>
    <row r="42" spans="1:33">
      <c r="A42" s="116"/>
      <c r="B42" s="346"/>
      <c r="C42" s="346"/>
      <c r="D42" s="346"/>
      <c r="E42" s="346"/>
      <c r="F42" s="346"/>
      <c r="G42" s="346"/>
      <c r="H42" s="346"/>
      <c r="I42" s="346"/>
      <c r="J42" s="346"/>
      <c r="K42" s="346"/>
      <c r="L42" s="346"/>
      <c r="M42" s="346"/>
      <c r="N42" s="346"/>
      <c r="O42" s="346"/>
      <c r="P42" s="346"/>
      <c r="Q42" s="346"/>
      <c r="R42" s="346"/>
      <c r="S42" s="346"/>
      <c r="T42" s="346"/>
      <c r="U42" s="346"/>
      <c r="V42" s="346"/>
      <c r="W42" s="346"/>
      <c r="X42" s="346"/>
      <c r="Y42" s="346"/>
      <c r="Z42" s="346"/>
      <c r="AA42" s="346"/>
      <c r="AB42" s="346"/>
      <c r="AC42" s="346"/>
    </row>
    <row r="43" spans="1:33">
      <c r="A43" s="116"/>
      <c r="B43" s="349"/>
      <c r="C43" s="349"/>
      <c r="D43" s="349"/>
      <c r="E43" s="349"/>
      <c r="F43" s="349"/>
      <c r="G43" s="349"/>
      <c r="H43" s="349"/>
      <c r="I43" s="349"/>
      <c r="J43" s="349"/>
      <c r="K43" s="349"/>
      <c r="L43" s="349"/>
      <c r="M43" s="349"/>
      <c r="N43" s="349"/>
      <c r="O43" s="349"/>
      <c r="P43" s="349"/>
      <c r="Q43" s="349"/>
      <c r="R43" s="349"/>
      <c r="S43" s="349"/>
      <c r="T43" s="349"/>
      <c r="U43" s="349"/>
      <c r="V43" s="349"/>
      <c r="W43" s="349"/>
      <c r="X43" s="349"/>
      <c r="Y43" s="349"/>
      <c r="Z43" s="349"/>
      <c r="AA43" s="349"/>
      <c r="AB43" s="349"/>
      <c r="AC43" s="349"/>
    </row>
    <row r="44" spans="1:33">
      <c r="A44" s="116"/>
      <c r="B44" s="349"/>
      <c r="C44" s="349"/>
      <c r="D44" s="349"/>
      <c r="E44" s="349"/>
      <c r="F44" s="349"/>
      <c r="G44" s="349"/>
      <c r="H44" s="349"/>
      <c r="I44" s="349"/>
      <c r="J44" s="349"/>
      <c r="K44" s="349"/>
      <c r="L44" s="349"/>
      <c r="M44" s="349"/>
      <c r="N44" s="349"/>
      <c r="O44" s="349"/>
      <c r="P44" s="349"/>
      <c r="Q44" s="349"/>
      <c r="R44" s="349"/>
      <c r="S44" s="349"/>
      <c r="T44" s="349"/>
      <c r="U44" s="349"/>
      <c r="V44" s="349"/>
      <c r="W44" s="349"/>
      <c r="X44" s="349"/>
      <c r="Y44" s="349"/>
      <c r="Z44" s="349"/>
      <c r="AA44" s="349"/>
      <c r="AB44" s="349"/>
      <c r="AC44" s="349"/>
    </row>
    <row r="45" spans="1:33">
      <c r="A45" s="116"/>
      <c r="B45" s="349"/>
      <c r="C45" s="349"/>
      <c r="D45" s="349"/>
      <c r="E45" s="349"/>
      <c r="F45" s="349"/>
      <c r="G45" s="349"/>
      <c r="H45" s="349"/>
      <c r="I45" s="349"/>
      <c r="J45" s="349"/>
      <c r="K45" s="349"/>
      <c r="L45" s="349"/>
      <c r="M45" s="349"/>
      <c r="N45" s="349"/>
      <c r="O45" s="349"/>
      <c r="P45" s="349"/>
      <c r="Q45" s="349"/>
      <c r="R45" s="349"/>
      <c r="S45" s="349"/>
      <c r="T45" s="349"/>
      <c r="U45" s="349"/>
      <c r="V45" s="349"/>
      <c r="W45" s="349"/>
      <c r="X45" s="349"/>
      <c r="Y45" s="349"/>
      <c r="Z45" s="349"/>
      <c r="AA45" s="349"/>
      <c r="AB45" s="349"/>
      <c r="AC45" s="349"/>
    </row>
    <row r="46" spans="1:33">
      <c r="A46" s="116"/>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row>
    <row r="47" spans="1:33">
      <c r="A47" s="116"/>
      <c r="B47" s="117"/>
      <c r="C47" s="118"/>
      <c r="D47" s="122"/>
      <c r="E47" s="123"/>
      <c r="F47" s="122"/>
      <c r="G47" s="123"/>
      <c r="H47" s="122"/>
      <c r="I47" s="123"/>
      <c r="J47" s="122"/>
      <c r="K47" s="123"/>
      <c r="L47" s="122"/>
      <c r="M47" s="123"/>
      <c r="N47" s="122"/>
      <c r="O47" s="123"/>
      <c r="P47" s="122"/>
      <c r="Q47" s="123"/>
      <c r="R47" s="122"/>
      <c r="S47" s="123"/>
      <c r="T47" s="122"/>
      <c r="U47" s="123"/>
      <c r="V47" s="122"/>
      <c r="W47" s="123"/>
      <c r="X47" s="122"/>
      <c r="Y47" s="123"/>
      <c r="Z47" s="122"/>
      <c r="AA47" s="123"/>
    </row>
    <row r="48" spans="1:33">
      <c r="AC48" s="286">
        <f>+PLANILHA_SINTÉTICA!M1472</f>
        <v>0</v>
      </c>
    </row>
    <row r="50" spans="1:4">
      <c r="A50" s="49" t="str">
        <f>+PLANILHA_SINTÉTICA!B9</f>
        <v>1</v>
      </c>
      <c r="B50" s="256" t="str">
        <f>+PLANILHA_SINTÉTICA!D9</f>
        <v>SERVIÇOS PRELIMINARES</v>
      </c>
      <c r="D50" s="52">
        <f>+PLANILHA_SINTÉTICA!M9</f>
        <v>0</v>
      </c>
    </row>
    <row r="51" spans="1:4">
      <c r="A51" s="49">
        <f>+PLANILHA_SINTÉTICA!B42</f>
        <v>2</v>
      </c>
      <c r="B51" s="256" t="str">
        <f>+PLANILHA_SINTÉTICA!D42</f>
        <v>MOVIMENTO DE TERRA</v>
      </c>
      <c r="D51" s="52">
        <f>+PLANILHA_SINTÉTICA!M42</f>
        <v>0</v>
      </c>
    </row>
    <row r="52" spans="1:4">
      <c r="A52" s="49">
        <f>+PLANILHA_SINTÉTICA!B52</f>
        <v>3</v>
      </c>
      <c r="B52" s="256" t="str">
        <f>+PLANILHA_SINTÉTICA!D52</f>
        <v>COBERTURA</v>
      </c>
      <c r="D52" s="52">
        <f>+PLANILHA_SINTÉTICA!M52</f>
        <v>0</v>
      </c>
    </row>
    <row r="53" spans="1:4">
      <c r="A53" s="49">
        <f>+PLANILHA_SINTÉTICA!B62</f>
        <v>4</v>
      </c>
      <c r="B53" s="256" t="str">
        <f>+PLANILHA_SINTÉTICA!D62</f>
        <v>FUNDAÇÃO E ESTRUTURA</v>
      </c>
      <c r="D53" s="52">
        <f>+PLANILHA_SINTÉTICA!M62</f>
        <v>0</v>
      </c>
    </row>
    <row r="54" spans="1:4">
      <c r="A54" s="49">
        <f>+PLANILHA_SINTÉTICA!B83</f>
        <v>5</v>
      </c>
      <c r="B54" s="256" t="str">
        <f>+PLANILHA_SINTÉTICA!D83</f>
        <v>ALVENARIA - VEDAÇÃO</v>
      </c>
      <c r="D54" s="52">
        <f>+PLANILHA_SINTÉTICA!M83</f>
        <v>0</v>
      </c>
    </row>
    <row r="55" spans="1:4">
      <c r="A55" s="49">
        <f>+PLANILHA_SINTÉTICA!B94</f>
        <v>6</v>
      </c>
      <c r="B55" s="256" t="str">
        <f>+PLANILHA_SINTÉTICA!D94</f>
        <v>IMPERMEABILIZAÇÃO</v>
      </c>
      <c r="D55" s="52">
        <f>+PLANILHA_SINTÉTICA!M94</f>
        <v>0</v>
      </c>
    </row>
    <row r="56" spans="1:4">
      <c r="A56" s="49">
        <f>+PLANILHA_SINTÉTICA!B100</f>
        <v>7</v>
      </c>
      <c r="B56" s="256" t="str">
        <f>+PLANILHA_SINTÉTICA!D100</f>
        <v>REVESTIMENTOS</v>
      </c>
      <c r="D56" s="52">
        <f>+PLANILHA_SINTÉTICA!M100</f>
        <v>0</v>
      </c>
    </row>
    <row r="57" spans="1:4">
      <c r="A57" s="49">
        <f>+PLANILHA_SINTÉTICA!B148</f>
        <v>8</v>
      </c>
      <c r="B57" s="256" t="str">
        <f>+PLANILHA_SINTÉTICA!D148</f>
        <v>ESQUARIAS</v>
      </c>
      <c r="D57" s="52">
        <f>+PLANILHA_SINTÉTICA!M148</f>
        <v>0</v>
      </c>
    </row>
    <row r="58" spans="1:4">
      <c r="A58" s="49">
        <f>+PLANILHA_SINTÉTICA!B196</f>
        <v>9</v>
      </c>
      <c r="B58" s="256" t="str">
        <f>+PLANILHA_SINTÉTICA!D196</f>
        <v>INSTALAÇÃO ELÉTRICA</v>
      </c>
      <c r="D58" s="52">
        <f>+PLANILHA_SINTÉTICA!M196-D64</f>
        <v>0</v>
      </c>
    </row>
    <row r="59" spans="1:4">
      <c r="A59" s="49">
        <f>+PLANILHA_SINTÉTICA!B1225</f>
        <v>10</v>
      </c>
      <c r="B59" s="256" t="str">
        <f>+PLANILHA_SINTÉTICA!D1225</f>
        <v>INSTALAÇÃO HIDRÁULICA</v>
      </c>
      <c r="D59" s="52">
        <f>+PLANILHA_SINTÉTICA!M1225</f>
        <v>0</v>
      </c>
    </row>
    <row r="60" spans="1:4">
      <c r="A60" s="49">
        <f>+PLANILHA_SINTÉTICA!B1453</f>
        <v>15</v>
      </c>
      <c r="B60" s="256" t="str">
        <f>+PLANILHA_SINTÉTICA!D1453</f>
        <v>PAISAGISMO</v>
      </c>
      <c r="D60" s="52">
        <f>+PLANILHA_SINTÉTICA!M1453</f>
        <v>0</v>
      </c>
    </row>
    <row r="61" spans="1:4">
      <c r="A61" s="49">
        <f>+PLANILHA_SINTÉTICA!B1468</f>
        <v>16</v>
      </c>
      <c r="B61" s="256" t="str">
        <f>+PLANILHA_SINTÉTICA!D1468</f>
        <v>LIMPEZA E ARREMATES FINAIS</v>
      </c>
      <c r="D61" s="52">
        <f>+PLANILHA_SINTÉTICA!M1468</f>
        <v>0</v>
      </c>
    </row>
    <row r="64" spans="1:4" ht="135">
      <c r="A64" s="49" t="str">
        <f>+PLANILHA_SINTÉTICA!B222</f>
        <v>9.26</v>
      </c>
      <c r="B64" s="50" t="str">
        <f>+PLANILHA_SINTÉTICA!D222</f>
        <v>GRUPO GERADOR CUMMINS POWER GENERATION, EM PARALELO, MODELO C500 D6, DESENVOLVENDO A POTENCIA NOMINAL DE 500KVA(625KVA) EM REGIME "STANDBY" , TOTALIZANDO UM FORNECIMENTO TOTAL DE 1000KW, NA TENSÃO DE 220/127V, INCLUSO PAINEL DE SINCRONISMO, PAINEL DE TRANFERENCIA E CARENAGEM.(VIDE ESPECIFICAÇÃO NO MEMORIAL DESCRITIVO)</v>
      </c>
      <c r="D64" s="52">
        <f>+PLANILHA_SINTÉTICA!L222</f>
        <v>0</v>
      </c>
    </row>
    <row r="65" spans="1:4">
      <c r="A65" s="49">
        <f>+PLANILHA_SINTÉTICA!B1363</f>
        <v>11</v>
      </c>
      <c r="B65" s="256" t="str">
        <f>+PLANILHA_SINTÉTICA!D1363</f>
        <v xml:space="preserve"> BANCADAS - MÓVEIS</v>
      </c>
      <c r="D65" s="52">
        <f>+PLANILHA_SINTÉTICA!M1363</f>
        <v>0</v>
      </c>
    </row>
    <row r="66" spans="1:4">
      <c r="A66" s="49">
        <f>+PLANILHA_SINTÉTICA!B1378</f>
        <v>12</v>
      </c>
      <c r="B66" s="256" t="str">
        <f>+PLANILHA_SINTÉTICA!D1378</f>
        <v>AR CONDICIONADO</v>
      </c>
      <c r="D66" s="52">
        <f>+PLANILHA_SINTÉTICA!M1378</f>
        <v>0</v>
      </c>
    </row>
    <row r="67" spans="1:4">
      <c r="A67" s="49">
        <f>+PLANILHA_SINTÉTICA!B1428</f>
        <v>13</v>
      </c>
      <c r="B67" s="256" t="str">
        <f>+PLANILHA_SINTÉTICA!D1428</f>
        <v>GASES ESPECIAIS</v>
      </c>
      <c r="D67" s="52">
        <f>+PLANILHA_SINTÉTICA!M1428</f>
        <v>0</v>
      </c>
    </row>
    <row r="68" spans="1:4">
      <c r="A68" s="49">
        <f>+PLANILHA_SINTÉTICA!B1450</f>
        <v>14</v>
      </c>
      <c r="B68" s="256" t="str">
        <f>+PLANILHA_SINTÉTICA!D1450</f>
        <v>ELEVADOR</v>
      </c>
      <c r="D68" s="52">
        <f>+PLANILHA_SINTÉTICA!M1450</f>
        <v>0</v>
      </c>
    </row>
    <row r="70" spans="1:4">
      <c r="D70" s="257">
        <f>SUM(D50:D69)</f>
        <v>0</v>
      </c>
    </row>
    <row r="71" spans="1:4">
      <c r="A71" s="49">
        <f>+PLANILHA_SINTÉTICA!B1472</f>
        <v>0</v>
      </c>
      <c r="B71" s="256" t="str">
        <f>+PLANILHA_SINTÉTICA!D1472</f>
        <v>TOTAL</v>
      </c>
      <c r="D71" s="257">
        <f>+PLANILHA_SINTÉTICA!M1472</f>
        <v>0</v>
      </c>
    </row>
    <row r="72" spans="1:4">
      <c r="D72" s="257"/>
    </row>
  </sheetData>
  <mergeCells count="36">
    <mergeCell ref="B5:F7"/>
    <mergeCell ref="A1:AC1"/>
    <mergeCell ref="A2:A3"/>
    <mergeCell ref="B2:F2"/>
    <mergeCell ref="B3:F3"/>
    <mergeCell ref="B4:F4"/>
    <mergeCell ref="B43:AC46"/>
    <mergeCell ref="P8:P10"/>
    <mergeCell ref="Q8:Q10"/>
    <mergeCell ref="R8:R10"/>
    <mergeCell ref="S8:S10"/>
    <mergeCell ref="I8:I10"/>
    <mergeCell ref="J8:J10"/>
    <mergeCell ref="K8:K10"/>
    <mergeCell ref="L8:L10"/>
    <mergeCell ref="M8:M10"/>
    <mergeCell ref="N8:N10"/>
    <mergeCell ref="B8:B10"/>
    <mergeCell ref="D8:D10"/>
    <mergeCell ref="E8:E10"/>
    <mergeCell ref="F8:F10"/>
    <mergeCell ref="G8:G10"/>
    <mergeCell ref="O8:O10"/>
    <mergeCell ref="A36:B36"/>
    <mergeCell ref="A37:B37"/>
    <mergeCell ref="A38:B38"/>
    <mergeCell ref="B40:AC42"/>
    <mergeCell ref="H8:H10"/>
    <mergeCell ref="Y8:Y10"/>
    <mergeCell ref="Z8:Z10"/>
    <mergeCell ref="AA8:AA10"/>
    <mergeCell ref="T8:T10"/>
    <mergeCell ref="U8:U10"/>
    <mergeCell ref="V8:V10"/>
    <mergeCell ref="W8:W10"/>
    <mergeCell ref="X8:X10"/>
  </mergeCells>
  <pageMargins left="0.39370078740157483" right="0.31496062992125984" top="0.78740157480314965" bottom="0.78740157480314965" header="0.31496062992125984" footer="0.31496062992125984"/>
  <pageSetup paperSize="9" scale="75" orientation="landscape" r:id="rId1"/>
  <headerFooter>
    <oddFooter>&amp;Rpag &amp;P de &amp;N</oddFooter>
  </headerFooter>
  <colBreaks count="1" manualBreakCount="1">
    <brk id="13" min="1" max="37" man="1"/>
  </colBreaks>
  <drawing r:id="rId2"/>
  <legacyDrawing r:id="rId3"/>
  <oleObjects>
    <mc:AlternateContent xmlns:mc="http://schemas.openxmlformats.org/markup-compatibility/2006">
      <mc:Choice Requires="x14">
        <oleObject progId="MSPhotoEd.3" shapeId="25601" r:id="rId4">
          <objectPr defaultSize="0" autoPict="0" r:id="rId5">
            <anchor moveWithCells="1" sizeWithCells="1">
              <from>
                <xdr:col>0</xdr:col>
                <xdr:colOff>228600</xdr:colOff>
                <xdr:row>47</xdr:row>
                <xdr:rowOff>0</xdr:rowOff>
              </from>
              <to>
                <xdr:col>1</xdr:col>
                <xdr:colOff>638175</xdr:colOff>
                <xdr:row>47</xdr:row>
                <xdr:rowOff>0</xdr:rowOff>
              </to>
            </anchor>
          </objectPr>
        </oleObject>
      </mc:Choice>
      <mc:Fallback>
        <oleObject progId="MSPhotoEd.3" shapeId="25601"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472"/>
  <sheetViews>
    <sheetView view="pageBreakPreview" zoomScaleNormal="100" zoomScaleSheetLayoutView="100" workbookViewId="0"/>
  </sheetViews>
  <sheetFormatPr defaultColWidth="10.42578125" defaultRowHeight="15"/>
  <cols>
    <col min="1" max="1" width="10.42578125" style="2"/>
    <col min="2" max="2" width="6.85546875" style="10" customWidth="1"/>
    <col min="3" max="3" width="8.85546875" style="56" customWidth="1"/>
    <col min="4" max="4" width="77.7109375" style="26" customWidth="1"/>
    <col min="5" max="5" width="9.5703125" style="10" customWidth="1"/>
    <col min="6" max="6" width="10.28515625" style="22" bestFit="1" customWidth="1"/>
    <col min="7" max="7" width="11.28515625" style="21" bestFit="1" customWidth="1"/>
    <col min="8" max="8" width="10.28515625" style="24" bestFit="1" customWidth="1"/>
    <col min="9" max="9" width="11.28515625" style="21" bestFit="1" customWidth="1"/>
    <col min="10" max="11" width="12.85546875" style="25" bestFit="1" customWidth="1"/>
    <col min="12" max="12" width="14" style="21" bestFit="1" customWidth="1"/>
    <col min="13" max="13" width="14" style="1" bestFit="1" customWidth="1"/>
    <col min="14" max="14" width="17.7109375" style="3" customWidth="1"/>
    <col min="15" max="15" width="10.42578125" style="3" customWidth="1"/>
    <col min="16" max="16384" width="10.42578125" style="2"/>
  </cols>
  <sheetData>
    <row r="1" spans="1:15">
      <c r="B1" s="4"/>
      <c r="C1" s="55"/>
      <c r="D1" s="27"/>
      <c r="E1" s="4" t="s">
        <v>274</v>
      </c>
      <c r="F1" s="17"/>
      <c r="G1" s="17"/>
      <c r="H1" s="17"/>
      <c r="I1" s="17"/>
      <c r="J1" s="17"/>
      <c r="K1" s="17"/>
      <c r="L1" s="17"/>
      <c r="M1" s="4"/>
    </row>
    <row r="2" spans="1:15">
      <c r="D2" s="13" t="s">
        <v>275</v>
      </c>
      <c r="E2" s="15"/>
      <c r="G2" s="20"/>
      <c r="H2" s="20"/>
      <c r="I2" s="18"/>
      <c r="J2" s="19" t="s">
        <v>279</v>
      </c>
      <c r="K2" s="362"/>
      <c r="L2" s="362"/>
      <c r="M2" s="5"/>
    </row>
    <row r="3" spans="1:15" s="6" customFormat="1" ht="12.75" customHeight="1">
      <c r="B3" s="11"/>
      <c r="C3" s="56"/>
      <c r="D3" s="13" t="s">
        <v>276</v>
      </c>
      <c r="E3" s="16" t="s">
        <v>280</v>
      </c>
      <c r="F3" s="367" t="s">
        <v>2284</v>
      </c>
      <c r="G3" s="367"/>
      <c r="H3" s="367"/>
      <c r="I3" s="367"/>
      <c r="J3" s="28" t="s">
        <v>273</v>
      </c>
      <c r="K3" s="366"/>
      <c r="L3" s="366"/>
      <c r="M3" s="30"/>
      <c r="N3" s="7"/>
      <c r="O3" s="7"/>
    </row>
    <row r="4" spans="1:15" ht="12.75" customHeight="1">
      <c r="D4" s="35" t="s">
        <v>2291</v>
      </c>
      <c r="E4" s="16" t="s">
        <v>282</v>
      </c>
      <c r="F4" s="367" t="s">
        <v>2285</v>
      </c>
      <c r="G4" s="367"/>
      <c r="H4" s="367"/>
      <c r="I4" s="367"/>
      <c r="J4" s="19" t="s">
        <v>283</v>
      </c>
      <c r="K4" s="363"/>
      <c r="L4" s="363"/>
      <c r="M4" s="31"/>
    </row>
    <row r="5" spans="1:15" ht="12" customHeight="1">
      <c r="D5" s="40" t="s">
        <v>362</v>
      </c>
      <c r="E5" s="368" t="s">
        <v>284</v>
      </c>
      <c r="F5" s="368"/>
      <c r="G5" s="361"/>
      <c r="H5" s="361"/>
      <c r="I5" s="361"/>
      <c r="J5" s="29" t="s">
        <v>277</v>
      </c>
      <c r="K5" s="364"/>
      <c r="L5" s="364"/>
      <c r="M5" s="32"/>
    </row>
    <row r="6" spans="1:15">
      <c r="D6" s="39" t="s">
        <v>2302</v>
      </c>
      <c r="E6" s="369" t="s">
        <v>286</v>
      </c>
      <c r="F6" s="369"/>
      <c r="G6" s="370"/>
      <c r="H6" s="370"/>
      <c r="I6" s="370"/>
      <c r="J6" s="34" t="s">
        <v>287</v>
      </c>
      <c r="K6" s="365"/>
      <c r="L6" s="365"/>
      <c r="M6" s="33"/>
    </row>
    <row r="7" spans="1:15">
      <c r="D7" s="14"/>
      <c r="E7" s="12"/>
      <c r="F7" s="23"/>
      <c r="G7" s="20"/>
      <c r="H7" s="20"/>
      <c r="I7" s="20"/>
      <c r="J7" s="20"/>
      <c r="K7" s="20"/>
      <c r="L7" s="20"/>
    </row>
    <row r="8" spans="1:15" ht="35.25" customHeight="1">
      <c r="B8" s="36" t="s">
        <v>288</v>
      </c>
      <c r="C8" s="57" t="s">
        <v>289</v>
      </c>
      <c r="D8" s="37" t="s">
        <v>290</v>
      </c>
      <c r="E8" s="37" t="s">
        <v>291</v>
      </c>
      <c r="F8" s="38" t="s">
        <v>292</v>
      </c>
      <c r="G8" s="38" t="s">
        <v>293</v>
      </c>
      <c r="H8" s="38" t="s">
        <v>294</v>
      </c>
      <c r="I8" s="38" t="s">
        <v>295</v>
      </c>
      <c r="J8" s="38" t="s">
        <v>293</v>
      </c>
      <c r="K8" s="38" t="s">
        <v>294</v>
      </c>
      <c r="L8" s="38" t="s">
        <v>296</v>
      </c>
      <c r="M8" s="38" t="s">
        <v>2301</v>
      </c>
    </row>
    <row r="9" spans="1:15" s="9" customFormat="1" ht="12">
      <c r="A9" s="66"/>
      <c r="B9" s="63" t="s">
        <v>373</v>
      </c>
      <c r="C9" s="62"/>
      <c r="D9" s="273" t="s">
        <v>372</v>
      </c>
      <c r="E9" s="58" t="s">
        <v>352</v>
      </c>
      <c r="F9" s="59"/>
      <c r="G9" s="60" t="str">
        <f>IF(OR(C9="",E9=0),"",VLOOKUP(C9,#REF!,4,0))</f>
        <v/>
      </c>
      <c r="H9" s="60" t="str">
        <f>IF(OR(C9="",E9=0),"",VLOOKUP(C9,#REF!,5,0))</f>
        <v/>
      </c>
      <c r="I9" s="61" t="str">
        <f t="shared" ref="I9:I23" si="0">IF(F9="","",G9+H9)</f>
        <v/>
      </c>
      <c r="J9" s="60" t="str">
        <f t="shared" ref="J9:J23" si="1">IF(F9="","",ROUND((F9*G9),2))</f>
        <v/>
      </c>
      <c r="K9" s="60" t="str">
        <f t="shared" ref="K9:K23" si="2">IF(F9="","",ROUND((F9*H9),2))</f>
        <v/>
      </c>
      <c r="L9" s="61" t="str">
        <f t="shared" ref="L9:L23" si="3">IF(F9="","",ROUND((F9*I9),2))</f>
        <v/>
      </c>
      <c r="M9" s="272">
        <f>SUM(L10:L40)</f>
        <v>0</v>
      </c>
      <c r="N9" s="67"/>
      <c r="O9" s="8"/>
    </row>
    <row r="10" spans="1:15" s="9" customFormat="1" ht="12" customHeight="1">
      <c r="A10" s="268"/>
      <c r="B10" s="75" t="s">
        <v>677</v>
      </c>
      <c r="C10" s="75"/>
      <c r="D10" s="275" t="s">
        <v>351</v>
      </c>
      <c r="E10" s="76"/>
      <c r="F10" s="68"/>
      <c r="G10" s="69" t="str">
        <f>IF(OR(C10="",E10=0),"",VLOOKUP(C10,#REF!,4,0))</f>
        <v/>
      </c>
      <c r="H10" s="69" t="str">
        <f>IF(OR(C10="",E10=0),"",VLOOKUP(C10,#REF!,5,0))</f>
        <v/>
      </c>
      <c r="I10" s="69" t="str">
        <f t="shared" si="0"/>
        <v/>
      </c>
      <c r="J10" s="69" t="str">
        <f t="shared" si="1"/>
        <v/>
      </c>
      <c r="K10" s="69" t="str">
        <f t="shared" si="2"/>
        <v/>
      </c>
      <c r="L10" s="69" t="str">
        <f t="shared" si="3"/>
        <v/>
      </c>
      <c r="M10" s="69"/>
      <c r="N10" s="72"/>
      <c r="O10" s="8"/>
    </row>
    <row r="11" spans="1:15" s="9" customFormat="1" ht="24" customHeight="1">
      <c r="A11" s="268"/>
      <c r="B11" s="75" t="s">
        <v>678</v>
      </c>
      <c r="C11" s="75" t="s">
        <v>353</v>
      </c>
      <c r="D11" s="151" t="s">
        <v>2257</v>
      </c>
      <c r="E11" s="64" t="s">
        <v>344</v>
      </c>
      <c r="F11" s="68">
        <v>1</v>
      </c>
      <c r="G11" s="69"/>
      <c r="H11" s="69"/>
      <c r="I11" s="69">
        <f t="shared" si="0"/>
        <v>0</v>
      </c>
      <c r="J11" s="69">
        <f t="shared" si="1"/>
        <v>0</v>
      </c>
      <c r="K11" s="69">
        <f t="shared" si="2"/>
        <v>0</v>
      </c>
      <c r="L11" s="69">
        <f t="shared" si="3"/>
        <v>0</v>
      </c>
      <c r="M11" s="69"/>
      <c r="N11" s="266"/>
      <c r="O11" s="8"/>
    </row>
    <row r="12" spans="1:15" s="9" customFormat="1" ht="24" customHeight="1">
      <c r="A12" s="268"/>
      <c r="B12" s="75" t="s">
        <v>679</v>
      </c>
      <c r="C12" s="281" t="s">
        <v>104</v>
      </c>
      <c r="D12" s="274" t="s">
        <v>105</v>
      </c>
      <c r="E12" s="65" t="s">
        <v>345</v>
      </c>
      <c r="F12" s="70">
        <v>300</v>
      </c>
      <c r="G12" s="71"/>
      <c r="H12" s="71"/>
      <c r="I12" s="71">
        <f t="shared" si="0"/>
        <v>0</v>
      </c>
      <c r="J12" s="71">
        <f t="shared" si="1"/>
        <v>0</v>
      </c>
      <c r="K12" s="71">
        <f t="shared" si="2"/>
        <v>0</v>
      </c>
      <c r="L12" s="71">
        <f t="shared" si="3"/>
        <v>0</v>
      </c>
      <c r="M12" s="71"/>
      <c r="N12" s="72"/>
      <c r="O12" s="8"/>
    </row>
    <row r="13" spans="1:15" s="9" customFormat="1" ht="24" customHeight="1">
      <c r="A13" s="268"/>
      <c r="B13" s="75" t="s">
        <v>680</v>
      </c>
      <c r="C13" s="75">
        <v>72935</v>
      </c>
      <c r="D13" s="151" t="s">
        <v>48</v>
      </c>
      <c r="E13" s="64" t="s">
        <v>345</v>
      </c>
      <c r="F13" s="68">
        <v>100</v>
      </c>
      <c r="G13" s="69"/>
      <c r="H13" s="69"/>
      <c r="I13" s="69">
        <f t="shared" ref="I13" si="4">IF(F13="","",G13+H13)</f>
        <v>0</v>
      </c>
      <c r="J13" s="69">
        <f t="shared" ref="J13" si="5">IF(F13="","",ROUND((F13*G13),2))</f>
        <v>0</v>
      </c>
      <c r="K13" s="69">
        <f t="shared" ref="K13" si="6">IF(F13="","",ROUND((F13*H13),2))</f>
        <v>0</v>
      </c>
      <c r="L13" s="69">
        <f t="shared" ref="L13" si="7">IF(F13="","",ROUND((F13*I13),2))</f>
        <v>0</v>
      </c>
      <c r="M13" s="69"/>
      <c r="N13" s="72"/>
      <c r="O13" s="8"/>
    </row>
    <row r="14" spans="1:15" s="9" customFormat="1" ht="12" customHeight="1">
      <c r="A14" s="268"/>
      <c r="B14" s="75" t="s">
        <v>681</v>
      </c>
      <c r="C14" s="75" t="s">
        <v>136</v>
      </c>
      <c r="D14" s="151" t="s">
        <v>137</v>
      </c>
      <c r="E14" s="64" t="s">
        <v>344</v>
      </c>
      <c r="F14" s="68">
        <v>1</v>
      </c>
      <c r="G14" s="69"/>
      <c r="H14" s="69"/>
      <c r="I14" s="69">
        <f t="shared" si="0"/>
        <v>0</v>
      </c>
      <c r="J14" s="69">
        <f t="shared" si="1"/>
        <v>0</v>
      </c>
      <c r="K14" s="69">
        <f t="shared" si="2"/>
        <v>0</v>
      </c>
      <c r="L14" s="69">
        <f t="shared" si="3"/>
        <v>0</v>
      </c>
      <c r="M14" s="69"/>
      <c r="N14" s="72"/>
      <c r="O14" s="8"/>
    </row>
    <row r="15" spans="1:15" s="9" customFormat="1" ht="24" customHeight="1">
      <c r="A15" s="268"/>
      <c r="B15" s="75" t="s">
        <v>682</v>
      </c>
      <c r="C15" s="75" t="s">
        <v>78</v>
      </c>
      <c r="D15" s="151" t="s">
        <v>79</v>
      </c>
      <c r="E15" s="64" t="s">
        <v>345</v>
      </c>
      <c r="F15" s="68">
        <v>30</v>
      </c>
      <c r="G15" s="69"/>
      <c r="H15" s="69"/>
      <c r="I15" s="69">
        <f t="shared" si="0"/>
        <v>0</v>
      </c>
      <c r="J15" s="69">
        <f t="shared" si="1"/>
        <v>0</v>
      </c>
      <c r="K15" s="69">
        <f t="shared" si="2"/>
        <v>0</v>
      </c>
      <c r="L15" s="69">
        <f t="shared" si="3"/>
        <v>0</v>
      </c>
      <c r="M15" s="69"/>
      <c r="N15" s="72"/>
      <c r="O15" s="8"/>
    </row>
    <row r="16" spans="1:15" s="9" customFormat="1" ht="24" customHeight="1">
      <c r="A16" s="268"/>
      <c r="B16" s="75" t="s">
        <v>683</v>
      </c>
      <c r="C16" s="75" t="s">
        <v>269</v>
      </c>
      <c r="D16" s="151" t="s">
        <v>270</v>
      </c>
      <c r="E16" s="64" t="s">
        <v>345</v>
      </c>
      <c r="F16" s="68">
        <v>15</v>
      </c>
      <c r="G16" s="69"/>
      <c r="H16" s="69"/>
      <c r="I16" s="69">
        <f t="shared" si="0"/>
        <v>0</v>
      </c>
      <c r="J16" s="69">
        <f t="shared" si="1"/>
        <v>0</v>
      </c>
      <c r="K16" s="69">
        <f t="shared" si="2"/>
        <v>0</v>
      </c>
      <c r="L16" s="69">
        <f t="shared" si="3"/>
        <v>0</v>
      </c>
      <c r="M16" s="69"/>
      <c r="N16" s="72"/>
      <c r="O16" s="8"/>
    </row>
    <row r="17" spans="1:15" s="9" customFormat="1" ht="24" customHeight="1">
      <c r="A17" s="268"/>
      <c r="B17" s="75" t="s">
        <v>684</v>
      </c>
      <c r="C17" s="75" t="s">
        <v>341</v>
      </c>
      <c r="D17" s="151" t="s">
        <v>266</v>
      </c>
      <c r="E17" s="64" t="s">
        <v>345</v>
      </c>
      <c r="F17" s="68">
        <v>100</v>
      </c>
      <c r="G17" s="69"/>
      <c r="H17" s="69"/>
      <c r="I17" s="69">
        <f t="shared" si="0"/>
        <v>0</v>
      </c>
      <c r="J17" s="69">
        <f t="shared" si="1"/>
        <v>0</v>
      </c>
      <c r="K17" s="69">
        <f t="shared" si="2"/>
        <v>0</v>
      </c>
      <c r="L17" s="69">
        <f t="shared" si="3"/>
        <v>0</v>
      </c>
      <c r="M17" s="69"/>
      <c r="N17" s="72"/>
      <c r="O17" s="8"/>
    </row>
    <row r="18" spans="1:15" s="9" customFormat="1" ht="12" customHeight="1">
      <c r="A18" s="268"/>
      <c r="B18" s="75" t="s">
        <v>685</v>
      </c>
      <c r="C18" s="75" t="s">
        <v>100</v>
      </c>
      <c r="D18" s="151" t="s">
        <v>101</v>
      </c>
      <c r="E18" s="64" t="s">
        <v>344</v>
      </c>
      <c r="F18" s="68">
        <v>3</v>
      </c>
      <c r="G18" s="69"/>
      <c r="H18" s="69"/>
      <c r="I18" s="69">
        <f t="shared" si="0"/>
        <v>0</v>
      </c>
      <c r="J18" s="69">
        <f t="shared" si="1"/>
        <v>0</v>
      </c>
      <c r="K18" s="69">
        <f t="shared" si="2"/>
        <v>0</v>
      </c>
      <c r="L18" s="69">
        <f t="shared" si="3"/>
        <v>0</v>
      </c>
      <c r="M18" s="69"/>
      <c r="N18" s="72"/>
      <c r="O18" s="8"/>
    </row>
    <row r="19" spans="1:15" s="9" customFormat="1" ht="12" customHeight="1">
      <c r="A19" s="268"/>
      <c r="B19" s="75" t="s">
        <v>686</v>
      </c>
      <c r="C19" s="75" t="s">
        <v>182</v>
      </c>
      <c r="D19" s="151" t="s">
        <v>183</v>
      </c>
      <c r="E19" s="64" t="s">
        <v>344</v>
      </c>
      <c r="F19" s="68">
        <v>4</v>
      </c>
      <c r="G19" s="69"/>
      <c r="H19" s="69"/>
      <c r="I19" s="69">
        <f t="shared" si="0"/>
        <v>0</v>
      </c>
      <c r="J19" s="69">
        <f t="shared" si="1"/>
        <v>0</v>
      </c>
      <c r="K19" s="69">
        <f t="shared" si="2"/>
        <v>0</v>
      </c>
      <c r="L19" s="69">
        <f t="shared" si="3"/>
        <v>0</v>
      </c>
      <c r="M19" s="69"/>
      <c r="N19" s="72"/>
      <c r="O19" s="8"/>
    </row>
    <row r="20" spans="1:15" s="9" customFormat="1" ht="12" customHeight="1">
      <c r="A20" s="268"/>
      <c r="B20" s="75" t="s">
        <v>687</v>
      </c>
      <c r="C20" s="75">
        <v>88503</v>
      </c>
      <c r="D20" s="151" t="s">
        <v>366</v>
      </c>
      <c r="E20" s="64" t="s">
        <v>344</v>
      </c>
      <c r="F20" s="68">
        <v>2</v>
      </c>
      <c r="G20" s="69"/>
      <c r="H20" s="69"/>
      <c r="I20" s="69">
        <f t="shared" si="0"/>
        <v>0</v>
      </c>
      <c r="J20" s="69">
        <f t="shared" si="1"/>
        <v>0</v>
      </c>
      <c r="K20" s="69">
        <f t="shared" si="2"/>
        <v>0</v>
      </c>
      <c r="L20" s="69">
        <f t="shared" si="3"/>
        <v>0</v>
      </c>
      <c r="M20" s="69"/>
      <c r="N20" s="72"/>
      <c r="O20" s="8"/>
    </row>
    <row r="21" spans="1:15" s="9" customFormat="1" ht="24" customHeight="1">
      <c r="A21" s="268"/>
      <c r="B21" s="75" t="s">
        <v>688</v>
      </c>
      <c r="C21" s="75" t="s">
        <v>254</v>
      </c>
      <c r="D21" s="151" t="s">
        <v>255</v>
      </c>
      <c r="E21" s="64" t="s">
        <v>344</v>
      </c>
      <c r="F21" s="68">
        <v>2</v>
      </c>
      <c r="G21" s="69"/>
      <c r="H21" s="69"/>
      <c r="I21" s="69">
        <f t="shared" si="0"/>
        <v>0</v>
      </c>
      <c r="J21" s="69">
        <f t="shared" si="1"/>
        <v>0</v>
      </c>
      <c r="K21" s="69">
        <f t="shared" si="2"/>
        <v>0</v>
      </c>
      <c r="L21" s="69">
        <f t="shared" si="3"/>
        <v>0</v>
      </c>
      <c r="M21" s="69"/>
      <c r="N21" s="72"/>
      <c r="O21" s="8"/>
    </row>
    <row r="22" spans="1:15" s="9" customFormat="1" ht="36" customHeight="1">
      <c r="A22" s="268"/>
      <c r="B22" s="75" t="s">
        <v>689</v>
      </c>
      <c r="C22" s="75" t="s">
        <v>203</v>
      </c>
      <c r="D22" s="151" t="s">
        <v>2259</v>
      </c>
      <c r="E22" s="64" t="s">
        <v>201</v>
      </c>
      <c r="F22" s="68">
        <v>2</v>
      </c>
      <c r="G22" s="69"/>
      <c r="H22" s="69"/>
      <c r="I22" s="69">
        <f t="shared" si="0"/>
        <v>0</v>
      </c>
      <c r="J22" s="69">
        <f t="shared" si="1"/>
        <v>0</v>
      </c>
      <c r="K22" s="69">
        <f t="shared" si="2"/>
        <v>0</v>
      </c>
      <c r="L22" s="69">
        <f t="shared" si="3"/>
        <v>0</v>
      </c>
      <c r="M22" s="69"/>
      <c r="N22" s="72"/>
      <c r="O22" s="8"/>
    </row>
    <row r="23" spans="1:15" s="9" customFormat="1" ht="36.75" customHeight="1">
      <c r="A23" s="268"/>
      <c r="B23" s="75" t="s">
        <v>691</v>
      </c>
      <c r="C23" s="75" t="s">
        <v>204</v>
      </c>
      <c r="D23" s="151" t="s">
        <v>2260</v>
      </c>
      <c r="E23" s="64" t="s">
        <v>201</v>
      </c>
      <c r="F23" s="68">
        <v>2</v>
      </c>
      <c r="G23" s="69"/>
      <c r="H23" s="69"/>
      <c r="I23" s="69">
        <f t="shared" si="0"/>
        <v>0</v>
      </c>
      <c r="J23" s="69">
        <f t="shared" si="1"/>
        <v>0</v>
      </c>
      <c r="K23" s="69">
        <f t="shared" si="2"/>
        <v>0</v>
      </c>
      <c r="L23" s="69">
        <f t="shared" si="3"/>
        <v>0</v>
      </c>
      <c r="M23" s="69"/>
      <c r="N23" s="72"/>
      <c r="O23" s="8"/>
    </row>
    <row r="24" spans="1:15" s="9" customFormat="1" ht="12" customHeight="1">
      <c r="A24" s="268"/>
      <c r="B24" s="75" t="s">
        <v>692</v>
      </c>
      <c r="C24" s="75"/>
      <c r="D24" s="275" t="s">
        <v>690</v>
      </c>
      <c r="E24" s="76"/>
      <c r="F24" s="68"/>
      <c r="G24" s="68"/>
      <c r="H24" s="68"/>
      <c r="I24" s="68"/>
      <c r="J24" s="68"/>
      <c r="K24" s="68"/>
      <c r="L24" s="68"/>
      <c r="M24" s="68"/>
      <c r="N24" s="72"/>
      <c r="O24" s="8"/>
    </row>
    <row r="25" spans="1:15" s="9" customFormat="1" ht="24" customHeight="1">
      <c r="A25" s="268"/>
      <c r="B25" s="75" t="s">
        <v>693</v>
      </c>
      <c r="C25" s="75">
        <v>73672</v>
      </c>
      <c r="D25" s="151" t="s">
        <v>246</v>
      </c>
      <c r="E25" s="64" t="s">
        <v>346</v>
      </c>
      <c r="F25" s="68">
        <v>6650.78</v>
      </c>
      <c r="G25" s="69"/>
      <c r="H25" s="69"/>
      <c r="I25" s="69">
        <f t="shared" ref="I25" si="8">IF(F25="","",G25+H25)</f>
        <v>0</v>
      </c>
      <c r="J25" s="69">
        <f t="shared" ref="J25" si="9">IF(F25="","",ROUND((F25*G25),2))</f>
        <v>0</v>
      </c>
      <c r="K25" s="69">
        <f t="shared" ref="K25" si="10">IF(F25="","",ROUND((F25*H25),2))</f>
        <v>0</v>
      </c>
      <c r="L25" s="69">
        <f t="shared" ref="L25" si="11">IF(F25="","",ROUND((F25*I25),2))</f>
        <v>0</v>
      </c>
      <c r="M25" s="69"/>
      <c r="N25" s="72"/>
      <c r="O25" s="8"/>
    </row>
    <row r="26" spans="1:15" s="9" customFormat="1" ht="24" customHeight="1">
      <c r="A26" s="268"/>
      <c r="B26" s="75" t="s">
        <v>694</v>
      </c>
      <c r="C26" s="75" t="s">
        <v>350</v>
      </c>
      <c r="D26" s="151" t="s">
        <v>6</v>
      </c>
      <c r="E26" s="64" t="s">
        <v>346</v>
      </c>
      <c r="F26" s="68">
        <v>420</v>
      </c>
      <c r="G26" s="69"/>
      <c r="H26" s="69"/>
      <c r="I26" s="69">
        <f t="shared" ref="I26" si="12">IF(F26="","",G26+H26)</f>
        <v>0</v>
      </c>
      <c r="J26" s="69">
        <f t="shared" ref="J26" si="13">IF(F26="","",ROUND((F26*G26),2))</f>
        <v>0</v>
      </c>
      <c r="K26" s="69">
        <f t="shared" ref="K26" si="14">IF(F26="","",ROUND((F26*H26),2))</f>
        <v>0</v>
      </c>
      <c r="L26" s="69">
        <f t="shared" ref="L26" si="15">IF(F26="","",ROUND((F26*I26),2))</f>
        <v>0</v>
      </c>
      <c r="M26" s="69"/>
      <c r="N26" s="72"/>
      <c r="O26" s="8"/>
    </row>
    <row r="27" spans="1:15" s="9" customFormat="1" ht="12" customHeight="1">
      <c r="A27" s="268"/>
      <c r="B27" s="75" t="s">
        <v>695</v>
      </c>
      <c r="C27" s="75" t="s">
        <v>205</v>
      </c>
      <c r="D27" s="77" t="s">
        <v>206</v>
      </c>
      <c r="E27" s="74" t="s">
        <v>346</v>
      </c>
      <c r="F27" s="68">
        <v>4.5</v>
      </c>
      <c r="G27" s="68"/>
      <c r="H27" s="68"/>
      <c r="I27" s="68">
        <f t="shared" ref="I27" si="16">IF(F27="","",G27+H27)</f>
        <v>0</v>
      </c>
      <c r="J27" s="68">
        <f t="shared" ref="J27" si="17">IF(F27="","",ROUND((F27*G27),2))</f>
        <v>0</v>
      </c>
      <c r="K27" s="68">
        <f t="shared" ref="K27" si="18">IF(F27="","",ROUND((F27*H27),2))</f>
        <v>0</v>
      </c>
      <c r="L27" s="68">
        <f t="shared" ref="L27" si="19">IF(F27="","",ROUND((F27*I27),2))</f>
        <v>0</v>
      </c>
      <c r="M27" s="68"/>
      <c r="N27" s="72"/>
      <c r="O27" s="8"/>
    </row>
    <row r="28" spans="1:15" s="9" customFormat="1" ht="24" customHeight="1">
      <c r="A28" s="268"/>
      <c r="B28" s="75" t="s">
        <v>696</v>
      </c>
      <c r="C28" s="75" t="s">
        <v>354</v>
      </c>
      <c r="D28" s="77" t="s">
        <v>355</v>
      </c>
      <c r="E28" s="74" t="s">
        <v>344</v>
      </c>
      <c r="F28" s="68">
        <v>2</v>
      </c>
      <c r="G28" s="68"/>
      <c r="H28" s="68"/>
      <c r="I28" s="68">
        <f t="shared" ref="I28:I30" si="20">IF(F28="","",G28+H28)</f>
        <v>0</v>
      </c>
      <c r="J28" s="68">
        <f t="shared" ref="J28:J30" si="21">IF(F28="","",ROUND((F28*G28),2))</f>
        <v>0</v>
      </c>
      <c r="K28" s="68">
        <f t="shared" ref="K28:K30" si="22">IF(F28="","",ROUND((F28*H28),2))</f>
        <v>0</v>
      </c>
      <c r="L28" s="68">
        <f t="shared" ref="L28:L30" si="23">IF(F28="","",ROUND((F28*I28),2))</f>
        <v>0</v>
      </c>
      <c r="M28" s="68"/>
      <c r="N28" s="72"/>
      <c r="O28" s="8"/>
    </row>
    <row r="29" spans="1:15" s="9" customFormat="1" ht="24" customHeight="1">
      <c r="A29" s="268"/>
      <c r="B29" s="75" t="s">
        <v>2287</v>
      </c>
      <c r="C29" s="75" t="s">
        <v>358</v>
      </c>
      <c r="D29" s="77" t="s">
        <v>2252</v>
      </c>
      <c r="E29" s="74" t="s">
        <v>346</v>
      </c>
      <c r="F29" s="68">
        <v>60</v>
      </c>
      <c r="G29" s="68"/>
      <c r="H29" s="68"/>
      <c r="I29" s="68">
        <f t="shared" si="20"/>
        <v>0</v>
      </c>
      <c r="J29" s="68">
        <f t="shared" si="21"/>
        <v>0</v>
      </c>
      <c r="K29" s="68">
        <f t="shared" si="22"/>
        <v>0</v>
      </c>
      <c r="L29" s="68">
        <f t="shared" si="23"/>
        <v>0</v>
      </c>
      <c r="M29" s="68"/>
      <c r="N29" s="72"/>
      <c r="O29" s="8"/>
    </row>
    <row r="30" spans="1:15" s="9" customFormat="1" ht="36" customHeight="1">
      <c r="A30" s="268"/>
      <c r="B30" s="75" t="s">
        <v>2288</v>
      </c>
      <c r="C30" s="75" t="s">
        <v>356</v>
      </c>
      <c r="D30" s="77" t="s">
        <v>357</v>
      </c>
      <c r="E30" s="74" t="s">
        <v>346</v>
      </c>
      <c r="F30" s="68">
        <v>250</v>
      </c>
      <c r="G30" s="68"/>
      <c r="H30" s="68"/>
      <c r="I30" s="68">
        <f t="shared" si="20"/>
        <v>0</v>
      </c>
      <c r="J30" s="68">
        <f t="shared" si="21"/>
        <v>0</v>
      </c>
      <c r="K30" s="68">
        <f t="shared" si="22"/>
        <v>0</v>
      </c>
      <c r="L30" s="68">
        <f t="shared" si="23"/>
        <v>0</v>
      </c>
      <c r="M30" s="68"/>
      <c r="N30" s="72"/>
      <c r="O30" s="8"/>
    </row>
    <row r="31" spans="1:15" s="9" customFormat="1" ht="12" customHeight="1">
      <c r="A31" s="268"/>
      <c r="B31" s="75" t="s">
        <v>697</v>
      </c>
      <c r="C31" s="75"/>
      <c r="D31" s="275" t="s">
        <v>698</v>
      </c>
      <c r="E31" s="76"/>
      <c r="F31" s="68"/>
      <c r="G31" s="68"/>
      <c r="H31" s="68"/>
      <c r="I31" s="68"/>
      <c r="J31" s="68"/>
      <c r="K31" s="68"/>
      <c r="L31" s="68"/>
      <c r="M31" s="68"/>
      <c r="N31" s="72"/>
      <c r="O31" s="8"/>
    </row>
    <row r="32" spans="1:15" s="9" customFormat="1" ht="24" customHeight="1">
      <c r="A32" s="268"/>
      <c r="B32" s="75" t="s">
        <v>699</v>
      </c>
      <c r="C32" s="75" t="s">
        <v>329</v>
      </c>
      <c r="D32" s="77" t="s">
        <v>330</v>
      </c>
      <c r="E32" s="74" t="s">
        <v>346</v>
      </c>
      <c r="F32" s="68">
        <v>1988.91</v>
      </c>
      <c r="G32" s="68"/>
      <c r="H32" s="68"/>
      <c r="I32" s="68">
        <f t="shared" ref="I32" si="24">IF(F32="","",G32+H32)</f>
        <v>0</v>
      </c>
      <c r="J32" s="68">
        <f t="shared" ref="J32" si="25">IF(F32="","",ROUND((F32*G32),2))</f>
        <v>0</v>
      </c>
      <c r="K32" s="68">
        <f t="shared" ref="K32" si="26">IF(F32="","",ROUND((F32*H32),2))</f>
        <v>0</v>
      </c>
      <c r="L32" s="68">
        <f t="shared" ref="L32" si="27">IF(F32="","",ROUND((F32*I32),2))</f>
        <v>0</v>
      </c>
      <c r="M32" s="68"/>
      <c r="N32" s="72"/>
      <c r="O32" s="8"/>
    </row>
    <row r="33" spans="1:15" s="9" customFormat="1" ht="12" customHeight="1">
      <c r="A33" s="268"/>
      <c r="B33" s="75" t="s">
        <v>700</v>
      </c>
      <c r="C33" s="75"/>
      <c r="D33" s="275" t="s">
        <v>701</v>
      </c>
      <c r="E33" s="76"/>
      <c r="F33" s="68"/>
      <c r="G33" s="68"/>
      <c r="H33" s="68"/>
      <c r="I33" s="68"/>
      <c r="J33" s="68"/>
      <c r="K33" s="68"/>
      <c r="L33" s="68"/>
      <c r="M33" s="68"/>
      <c r="N33" s="72"/>
      <c r="O33" s="8"/>
    </row>
    <row r="34" spans="1:15" s="9" customFormat="1" ht="12.75" customHeight="1">
      <c r="A34" s="268"/>
      <c r="B34" s="75" t="s">
        <v>702</v>
      </c>
      <c r="C34" s="75">
        <v>90719</v>
      </c>
      <c r="D34" s="77" t="s">
        <v>2297</v>
      </c>
      <c r="E34" s="74" t="s">
        <v>675</v>
      </c>
      <c r="F34" s="68">
        <v>12</v>
      </c>
      <c r="G34" s="68"/>
      <c r="H34" s="68"/>
      <c r="I34" s="68">
        <f>IF(F34="","",G34+H34)</f>
        <v>0</v>
      </c>
      <c r="J34" s="68">
        <f>IF(F34="","",ROUND((F34*G34),2))</f>
        <v>0</v>
      </c>
      <c r="K34" s="68">
        <f>IF(F34="","",ROUND((F34*H34),2))</f>
        <v>0</v>
      </c>
      <c r="L34" s="68">
        <f>IF(F34="","",ROUND((F34*I34),2))</f>
        <v>0</v>
      </c>
      <c r="M34" s="68"/>
      <c r="N34" s="266"/>
      <c r="O34" s="8"/>
    </row>
    <row r="35" spans="1:15" s="9" customFormat="1" ht="12.75" customHeight="1">
      <c r="A35" s="268"/>
      <c r="B35" s="75" t="s">
        <v>703</v>
      </c>
      <c r="C35" s="75">
        <v>90720</v>
      </c>
      <c r="D35" s="77" t="s">
        <v>349</v>
      </c>
      <c r="E35" s="74" t="s">
        <v>675</v>
      </c>
      <c r="F35" s="68">
        <v>12</v>
      </c>
      <c r="G35" s="68"/>
      <c r="H35" s="68"/>
      <c r="I35" s="68">
        <f t="shared" ref="I35:I40" si="28">IF(F35="","",G35+H35)</f>
        <v>0</v>
      </c>
      <c r="J35" s="68">
        <f t="shared" ref="J35:J40" si="29">IF(F35="","",ROUND((F35*G35),2))</f>
        <v>0</v>
      </c>
      <c r="K35" s="68">
        <f t="shared" ref="K35:K40" si="30">IF(F35="","",ROUND((F35*H35),2))</f>
        <v>0</v>
      </c>
      <c r="L35" s="68">
        <f t="shared" ref="L35:L40" si="31">IF(F35="","",ROUND((F35*I35),2))</f>
        <v>0</v>
      </c>
      <c r="M35" s="68"/>
      <c r="N35" s="72"/>
      <c r="O35" s="8"/>
    </row>
    <row r="36" spans="1:15" s="9" customFormat="1" ht="12.75" customHeight="1">
      <c r="A36" s="268"/>
      <c r="B36" s="75" t="s">
        <v>704</v>
      </c>
      <c r="C36" s="75">
        <v>90722</v>
      </c>
      <c r="D36" s="77" t="s">
        <v>202</v>
      </c>
      <c r="E36" s="74" t="s">
        <v>675</v>
      </c>
      <c r="F36" s="68">
        <v>12</v>
      </c>
      <c r="G36" s="68"/>
      <c r="H36" s="68"/>
      <c r="I36" s="68">
        <f t="shared" si="28"/>
        <v>0</v>
      </c>
      <c r="J36" s="68">
        <f t="shared" si="29"/>
        <v>0</v>
      </c>
      <c r="K36" s="68">
        <f t="shared" si="30"/>
        <v>0</v>
      </c>
      <c r="L36" s="68">
        <f t="shared" si="31"/>
        <v>0</v>
      </c>
      <c r="M36" s="68"/>
      <c r="N36" s="72"/>
      <c r="O36" s="8"/>
    </row>
    <row r="37" spans="1:15" s="9" customFormat="1" ht="12.75" customHeight="1">
      <c r="A37" s="268"/>
      <c r="B37" s="75" t="s">
        <v>705</v>
      </c>
      <c r="C37" s="75">
        <v>90723</v>
      </c>
      <c r="D37" s="77" t="s">
        <v>127</v>
      </c>
      <c r="E37" s="74" t="s">
        <v>675</v>
      </c>
      <c r="F37" s="68">
        <v>12</v>
      </c>
      <c r="G37" s="68"/>
      <c r="H37" s="68"/>
      <c r="I37" s="68">
        <f t="shared" si="28"/>
        <v>0</v>
      </c>
      <c r="J37" s="68">
        <f t="shared" si="29"/>
        <v>0</v>
      </c>
      <c r="K37" s="68">
        <f t="shared" si="30"/>
        <v>0</v>
      </c>
      <c r="L37" s="68">
        <f t="shared" si="31"/>
        <v>0</v>
      </c>
      <c r="M37" s="68"/>
      <c r="N37" s="72"/>
      <c r="O37" s="8"/>
    </row>
    <row r="38" spans="1:15" s="9" customFormat="1" ht="12.75" customHeight="1">
      <c r="A38" s="268"/>
      <c r="B38" s="75" t="s">
        <v>706</v>
      </c>
      <c r="C38" s="75">
        <v>90724</v>
      </c>
      <c r="D38" s="77" t="s">
        <v>367</v>
      </c>
      <c r="E38" s="74" t="s">
        <v>675</v>
      </c>
      <c r="F38" s="68">
        <v>12</v>
      </c>
      <c r="G38" s="68"/>
      <c r="H38" s="68"/>
      <c r="I38" s="68">
        <f t="shared" si="28"/>
        <v>0</v>
      </c>
      <c r="J38" s="68">
        <f t="shared" si="29"/>
        <v>0</v>
      </c>
      <c r="K38" s="68">
        <f t="shared" si="30"/>
        <v>0</v>
      </c>
      <c r="L38" s="68">
        <f t="shared" si="31"/>
        <v>0</v>
      </c>
      <c r="M38" s="68"/>
      <c r="N38" s="72"/>
      <c r="O38" s="8"/>
    </row>
    <row r="39" spans="1:15" s="9" customFormat="1" ht="12.75" customHeight="1">
      <c r="A39" s="268"/>
      <c r="B39" s="75" t="s">
        <v>707</v>
      </c>
      <c r="C39" s="75">
        <v>90725</v>
      </c>
      <c r="D39" s="77" t="s">
        <v>365</v>
      </c>
      <c r="E39" s="74" t="s">
        <v>675</v>
      </c>
      <c r="F39" s="68">
        <v>2</v>
      </c>
      <c r="G39" s="68"/>
      <c r="H39" s="68"/>
      <c r="I39" s="68">
        <f t="shared" si="28"/>
        <v>0</v>
      </c>
      <c r="J39" s="68">
        <f t="shared" si="29"/>
        <v>0</v>
      </c>
      <c r="K39" s="68">
        <f t="shared" si="30"/>
        <v>0</v>
      </c>
      <c r="L39" s="68">
        <f t="shared" si="31"/>
        <v>0</v>
      </c>
      <c r="M39" s="68"/>
      <c r="N39" s="72"/>
      <c r="O39" s="8"/>
    </row>
    <row r="40" spans="1:15" s="9" customFormat="1" ht="12.75" customHeight="1">
      <c r="A40" s="268"/>
      <c r="B40" s="75" t="s">
        <v>708</v>
      </c>
      <c r="C40" s="75">
        <v>90726</v>
      </c>
      <c r="D40" s="77" t="s">
        <v>676</v>
      </c>
      <c r="E40" s="74" t="s">
        <v>675</v>
      </c>
      <c r="F40" s="68">
        <v>2</v>
      </c>
      <c r="G40" s="68"/>
      <c r="H40" s="68"/>
      <c r="I40" s="68">
        <f t="shared" si="28"/>
        <v>0</v>
      </c>
      <c r="J40" s="68">
        <f t="shared" si="29"/>
        <v>0</v>
      </c>
      <c r="K40" s="68">
        <f t="shared" si="30"/>
        <v>0</v>
      </c>
      <c r="L40" s="68">
        <f t="shared" si="31"/>
        <v>0</v>
      </c>
      <c r="M40" s="68"/>
      <c r="N40" s="72"/>
      <c r="O40" s="8"/>
    </row>
    <row r="41" spans="1:15" s="9" customFormat="1" ht="12" customHeight="1">
      <c r="A41" s="268"/>
      <c r="B41" s="282"/>
      <c r="C41" s="282"/>
      <c r="D41" s="283"/>
      <c r="E41" s="282"/>
      <c r="F41" s="267"/>
      <c r="G41" s="267"/>
      <c r="H41" s="267"/>
      <c r="I41" s="267"/>
      <c r="J41" s="267"/>
      <c r="K41" s="267"/>
      <c r="L41" s="267"/>
      <c r="M41" s="267"/>
      <c r="N41" s="149"/>
      <c r="O41" s="8"/>
    </row>
    <row r="42" spans="1:15" s="9" customFormat="1" ht="12" customHeight="1">
      <c r="A42" s="268"/>
      <c r="B42" s="63">
        <v>2</v>
      </c>
      <c r="C42" s="62"/>
      <c r="D42" s="273" t="s">
        <v>251</v>
      </c>
      <c r="E42" s="58"/>
      <c r="F42" s="59"/>
      <c r="G42" s="60"/>
      <c r="H42" s="60"/>
      <c r="I42" s="61" t="str">
        <f t="shared" ref="I42:I97" si="32">IF(F42="","",G42+H42)</f>
        <v/>
      </c>
      <c r="J42" s="60" t="str">
        <f t="shared" ref="J42:J97" si="33">IF(F42="","",ROUND((F42*G42),2))</f>
        <v/>
      </c>
      <c r="K42" s="60" t="str">
        <f t="shared" ref="K42:K97" si="34">IF(F42="","",ROUND((F42*H42),2))</f>
        <v/>
      </c>
      <c r="L42" s="61" t="str">
        <f t="shared" ref="L42:L97" si="35">IF(F42="","",ROUND((F42*I42),2))</f>
        <v/>
      </c>
      <c r="M42" s="272">
        <f>SUM(L43:L51)</f>
        <v>0</v>
      </c>
      <c r="N42" s="72"/>
      <c r="O42" s="8"/>
    </row>
    <row r="43" spans="1:15" s="9" customFormat="1" ht="24" customHeight="1">
      <c r="A43" s="268"/>
      <c r="B43" s="75" t="s">
        <v>709</v>
      </c>
      <c r="C43" s="75">
        <v>83338</v>
      </c>
      <c r="D43" s="151" t="s">
        <v>85</v>
      </c>
      <c r="E43" s="64" t="s">
        <v>342</v>
      </c>
      <c r="F43" s="68">
        <v>9259.0499999999993</v>
      </c>
      <c r="G43" s="69"/>
      <c r="H43" s="69"/>
      <c r="I43" s="69">
        <f t="shared" si="32"/>
        <v>0</v>
      </c>
      <c r="J43" s="69">
        <f t="shared" si="33"/>
        <v>0</v>
      </c>
      <c r="K43" s="69">
        <f t="shared" si="34"/>
        <v>0</v>
      </c>
      <c r="L43" s="69">
        <f t="shared" si="35"/>
        <v>0</v>
      </c>
      <c r="M43" s="69"/>
      <c r="N43" s="72"/>
      <c r="O43" s="8"/>
    </row>
    <row r="44" spans="1:15" s="9" customFormat="1" ht="36" customHeight="1">
      <c r="A44" s="268"/>
      <c r="B44" s="75" t="s">
        <v>710</v>
      </c>
      <c r="C44" s="75">
        <v>5719</v>
      </c>
      <c r="D44" s="151" t="s">
        <v>5</v>
      </c>
      <c r="E44" s="64" t="s">
        <v>342</v>
      </c>
      <c r="F44" s="68">
        <v>299.10000000000002</v>
      </c>
      <c r="G44" s="69"/>
      <c r="H44" s="69"/>
      <c r="I44" s="69">
        <f t="shared" si="32"/>
        <v>0</v>
      </c>
      <c r="J44" s="69">
        <f t="shared" si="33"/>
        <v>0</v>
      </c>
      <c r="K44" s="69">
        <f t="shared" si="34"/>
        <v>0</v>
      </c>
      <c r="L44" s="69">
        <f t="shared" si="35"/>
        <v>0</v>
      </c>
      <c r="M44" s="69"/>
      <c r="N44" s="72"/>
      <c r="O44" s="8"/>
    </row>
    <row r="45" spans="1:15" s="9" customFormat="1" ht="12" customHeight="1">
      <c r="A45" s="268"/>
      <c r="B45" s="75" t="s">
        <v>711</v>
      </c>
      <c r="C45" s="75">
        <v>72843</v>
      </c>
      <c r="D45" s="151" t="s">
        <v>159</v>
      </c>
      <c r="E45" s="64" t="s">
        <v>2251</v>
      </c>
      <c r="F45" s="68">
        <v>4473.45</v>
      </c>
      <c r="G45" s="69"/>
      <c r="H45" s="69"/>
      <c r="I45" s="69">
        <f t="shared" si="32"/>
        <v>0</v>
      </c>
      <c r="J45" s="69">
        <f t="shared" si="33"/>
        <v>0</v>
      </c>
      <c r="K45" s="69">
        <f t="shared" si="34"/>
        <v>0</v>
      </c>
      <c r="L45" s="69">
        <f t="shared" si="35"/>
        <v>0</v>
      </c>
      <c r="M45" s="69"/>
      <c r="N45" s="72"/>
      <c r="O45" s="8"/>
    </row>
    <row r="46" spans="1:15" s="9" customFormat="1" ht="12" customHeight="1">
      <c r="A46" s="268"/>
      <c r="B46" s="75" t="s">
        <v>712</v>
      </c>
      <c r="C46" s="75"/>
      <c r="D46" s="275" t="s">
        <v>713</v>
      </c>
      <c r="E46" s="76"/>
      <c r="F46" s="68"/>
      <c r="G46" s="68"/>
      <c r="H46" s="68"/>
      <c r="I46" s="68" t="str">
        <f t="shared" si="32"/>
        <v/>
      </c>
      <c r="J46" s="68" t="str">
        <f t="shared" si="33"/>
        <v/>
      </c>
      <c r="K46" s="68" t="str">
        <f t="shared" si="34"/>
        <v/>
      </c>
      <c r="L46" s="68" t="str">
        <f t="shared" si="35"/>
        <v/>
      </c>
      <c r="M46" s="68"/>
      <c r="N46" s="72"/>
      <c r="O46" s="8"/>
    </row>
    <row r="47" spans="1:15" s="9" customFormat="1" ht="24" customHeight="1">
      <c r="A47" s="268"/>
      <c r="B47" s="75" t="s">
        <v>714</v>
      </c>
      <c r="C47" s="75" t="s">
        <v>252</v>
      </c>
      <c r="D47" s="77" t="s">
        <v>2253</v>
      </c>
      <c r="E47" s="74" t="s">
        <v>342</v>
      </c>
      <c r="F47" s="68">
        <v>507.5</v>
      </c>
      <c r="G47" s="68"/>
      <c r="H47" s="68"/>
      <c r="I47" s="68">
        <f t="shared" si="32"/>
        <v>0</v>
      </c>
      <c r="J47" s="68">
        <f t="shared" si="33"/>
        <v>0</v>
      </c>
      <c r="K47" s="68">
        <f t="shared" si="34"/>
        <v>0</v>
      </c>
      <c r="L47" s="68">
        <f t="shared" si="35"/>
        <v>0</v>
      </c>
      <c r="M47" s="68"/>
      <c r="N47" s="72"/>
      <c r="O47" s="8"/>
    </row>
    <row r="48" spans="1:15" s="9" customFormat="1" ht="12" customHeight="1">
      <c r="A48" s="268"/>
      <c r="B48" s="75" t="s">
        <v>715</v>
      </c>
      <c r="C48" s="75" t="s">
        <v>150</v>
      </c>
      <c r="D48" s="77" t="s">
        <v>151</v>
      </c>
      <c r="E48" s="74" t="s">
        <v>342</v>
      </c>
      <c r="F48" s="68">
        <v>286.63</v>
      </c>
      <c r="G48" s="68"/>
      <c r="H48" s="68"/>
      <c r="I48" s="68">
        <f t="shared" si="32"/>
        <v>0</v>
      </c>
      <c r="J48" s="68">
        <f t="shared" si="33"/>
        <v>0</v>
      </c>
      <c r="K48" s="68">
        <f t="shared" si="34"/>
        <v>0</v>
      </c>
      <c r="L48" s="68">
        <f t="shared" si="35"/>
        <v>0</v>
      </c>
      <c r="M48" s="68"/>
      <c r="N48" s="72"/>
      <c r="O48" s="8"/>
    </row>
    <row r="49" spans="1:15" s="9" customFormat="1" ht="24" customHeight="1">
      <c r="A49" s="268"/>
      <c r="B49" s="75" t="s">
        <v>716</v>
      </c>
      <c r="C49" s="75">
        <v>72209</v>
      </c>
      <c r="D49" s="151" t="s">
        <v>224</v>
      </c>
      <c r="E49" s="64" t="s">
        <v>342</v>
      </c>
      <c r="F49" s="68">
        <v>1044.44</v>
      </c>
      <c r="G49" s="69"/>
      <c r="H49" s="69"/>
      <c r="I49" s="69">
        <f t="shared" si="32"/>
        <v>0</v>
      </c>
      <c r="J49" s="69">
        <f t="shared" si="33"/>
        <v>0</v>
      </c>
      <c r="K49" s="69">
        <f t="shared" si="34"/>
        <v>0</v>
      </c>
      <c r="L49" s="69">
        <f t="shared" si="35"/>
        <v>0</v>
      </c>
      <c r="M49" s="69"/>
      <c r="N49" s="72"/>
      <c r="O49" s="8"/>
    </row>
    <row r="50" spans="1:15" s="9" customFormat="1" ht="12" customHeight="1">
      <c r="A50" s="268"/>
      <c r="B50" s="75" t="s">
        <v>717</v>
      </c>
      <c r="C50" s="75" t="s">
        <v>150</v>
      </c>
      <c r="D50" s="77" t="s">
        <v>151</v>
      </c>
      <c r="E50" s="74" t="s">
        <v>342</v>
      </c>
      <c r="F50" s="68">
        <v>469.83</v>
      </c>
      <c r="G50" s="68"/>
      <c r="H50" s="68"/>
      <c r="I50" s="68">
        <f t="shared" si="32"/>
        <v>0</v>
      </c>
      <c r="J50" s="68">
        <f t="shared" si="33"/>
        <v>0</v>
      </c>
      <c r="K50" s="68">
        <f t="shared" si="34"/>
        <v>0</v>
      </c>
      <c r="L50" s="68">
        <f t="shared" si="35"/>
        <v>0</v>
      </c>
      <c r="M50" s="68"/>
      <c r="N50" s="72"/>
      <c r="O50" s="8"/>
    </row>
    <row r="51" spans="1:15" s="9" customFormat="1" ht="12" customHeight="1">
      <c r="A51" s="268"/>
      <c r="B51" s="74"/>
      <c r="C51" s="74"/>
      <c r="D51" s="77"/>
      <c r="E51" s="76"/>
      <c r="F51" s="68"/>
      <c r="G51" s="68"/>
      <c r="H51" s="68"/>
      <c r="I51" s="68" t="str">
        <f t="shared" si="32"/>
        <v/>
      </c>
      <c r="J51" s="68" t="str">
        <f t="shared" si="33"/>
        <v/>
      </c>
      <c r="K51" s="68" t="str">
        <f t="shared" si="34"/>
        <v/>
      </c>
      <c r="L51" s="68" t="str">
        <f t="shared" si="35"/>
        <v/>
      </c>
      <c r="M51" s="68"/>
      <c r="N51" s="72"/>
      <c r="O51" s="8"/>
    </row>
    <row r="52" spans="1:15" s="9" customFormat="1" ht="12" customHeight="1">
      <c r="A52" s="268"/>
      <c r="B52" s="63">
        <v>3</v>
      </c>
      <c r="C52" s="62"/>
      <c r="D52" s="273" t="s">
        <v>126</v>
      </c>
      <c r="E52" s="58"/>
      <c r="F52" s="59"/>
      <c r="G52" s="60"/>
      <c r="H52" s="60"/>
      <c r="I52" s="61" t="str">
        <f t="shared" si="32"/>
        <v/>
      </c>
      <c r="J52" s="60" t="str">
        <f t="shared" si="33"/>
        <v/>
      </c>
      <c r="K52" s="60" t="str">
        <f t="shared" si="34"/>
        <v/>
      </c>
      <c r="L52" s="61" t="str">
        <f t="shared" si="35"/>
        <v/>
      </c>
      <c r="M52" s="272">
        <f>SUBTOTAL(9,L53:L61)</f>
        <v>0</v>
      </c>
      <c r="N52" s="72"/>
      <c r="O52" s="8"/>
    </row>
    <row r="53" spans="1:15" s="9" customFormat="1" ht="24" customHeight="1">
      <c r="A53" s="268"/>
      <c r="B53" s="75" t="s">
        <v>718</v>
      </c>
      <c r="C53" s="75" t="s">
        <v>62</v>
      </c>
      <c r="D53" s="77" t="s">
        <v>63</v>
      </c>
      <c r="E53" s="74" t="s">
        <v>346</v>
      </c>
      <c r="F53" s="68">
        <v>1792.15</v>
      </c>
      <c r="G53" s="68"/>
      <c r="H53" s="68"/>
      <c r="I53" s="68">
        <f t="shared" si="32"/>
        <v>0</v>
      </c>
      <c r="J53" s="68">
        <f t="shared" si="33"/>
        <v>0</v>
      </c>
      <c r="K53" s="68">
        <f t="shared" si="34"/>
        <v>0</v>
      </c>
      <c r="L53" s="68">
        <f t="shared" si="35"/>
        <v>0</v>
      </c>
      <c r="M53" s="68"/>
      <c r="N53" s="72"/>
      <c r="O53" s="8"/>
    </row>
    <row r="54" spans="1:15" s="9" customFormat="1" ht="24" customHeight="1">
      <c r="A54" s="268"/>
      <c r="B54" s="75" t="s">
        <v>719</v>
      </c>
      <c r="C54" s="75" t="s">
        <v>129</v>
      </c>
      <c r="D54" s="77" t="s">
        <v>68</v>
      </c>
      <c r="E54" s="74" t="s">
        <v>346</v>
      </c>
      <c r="F54" s="68">
        <v>1792.15</v>
      </c>
      <c r="G54" s="68"/>
      <c r="H54" s="68"/>
      <c r="I54" s="68">
        <f t="shared" si="32"/>
        <v>0</v>
      </c>
      <c r="J54" s="68">
        <f t="shared" si="33"/>
        <v>0</v>
      </c>
      <c r="K54" s="68">
        <f t="shared" si="34"/>
        <v>0</v>
      </c>
      <c r="L54" s="68">
        <f t="shared" si="35"/>
        <v>0</v>
      </c>
      <c r="M54" s="68"/>
      <c r="N54" s="72"/>
      <c r="O54" s="8"/>
    </row>
    <row r="55" spans="1:15" s="9" customFormat="1" ht="24" customHeight="1">
      <c r="A55" s="268"/>
      <c r="B55" s="75" t="s">
        <v>720</v>
      </c>
      <c r="C55" s="75" t="s">
        <v>208</v>
      </c>
      <c r="D55" s="77" t="s">
        <v>2254</v>
      </c>
      <c r="E55" s="74" t="s">
        <v>346</v>
      </c>
      <c r="F55" s="68">
        <v>48.75</v>
      </c>
      <c r="G55" s="68"/>
      <c r="H55" s="68"/>
      <c r="I55" s="68">
        <f t="shared" si="32"/>
        <v>0</v>
      </c>
      <c r="J55" s="68">
        <f t="shared" si="33"/>
        <v>0</v>
      </c>
      <c r="K55" s="68">
        <f t="shared" si="34"/>
        <v>0</v>
      </c>
      <c r="L55" s="68">
        <f t="shared" si="35"/>
        <v>0</v>
      </c>
      <c r="M55" s="68"/>
      <c r="N55" s="72"/>
      <c r="O55" s="8"/>
    </row>
    <row r="56" spans="1:15" s="9" customFormat="1" ht="24" customHeight="1">
      <c r="A56" s="268"/>
      <c r="B56" s="75" t="s">
        <v>721</v>
      </c>
      <c r="C56" s="75" t="s">
        <v>69</v>
      </c>
      <c r="D56" s="77" t="s">
        <v>209</v>
      </c>
      <c r="E56" s="74" t="s">
        <v>345</v>
      </c>
      <c r="F56" s="68">
        <v>107.3</v>
      </c>
      <c r="G56" s="68"/>
      <c r="H56" s="68"/>
      <c r="I56" s="68">
        <f t="shared" si="32"/>
        <v>0</v>
      </c>
      <c r="J56" s="68">
        <f t="shared" si="33"/>
        <v>0</v>
      </c>
      <c r="K56" s="68">
        <f t="shared" si="34"/>
        <v>0</v>
      </c>
      <c r="L56" s="68">
        <f t="shared" si="35"/>
        <v>0</v>
      </c>
      <c r="M56" s="68"/>
      <c r="N56" s="72"/>
      <c r="O56" s="8"/>
    </row>
    <row r="57" spans="1:15" s="9" customFormat="1" ht="12" customHeight="1">
      <c r="A57" s="268"/>
      <c r="B57" s="75" t="s">
        <v>722</v>
      </c>
      <c r="C57" s="75">
        <v>72105</v>
      </c>
      <c r="D57" s="151" t="s">
        <v>210</v>
      </c>
      <c r="E57" s="64" t="s">
        <v>345</v>
      </c>
      <c r="F57" s="68">
        <v>360.6</v>
      </c>
      <c r="G57" s="69"/>
      <c r="H57" s="69"/>
      <c r="I57" s="69">
        <f t="shared" si="32"/>
        <v>0</v>
      </c>
      <c r="J57" s="69">
        <f t="shared" si="33"/>
        <v>0</v>
      </c>
      <c r="K57" s="69">
        <f t="shared" si="34"/>
        <v>0</v>
      </c>
      <c r="L57" s="69">
        <f t="shared" si="35"/>
        <v>0</v>
      </c>
      <c r="M57" s="69"/>
      <c r="N57" s="72"/>
      <c r="O57" s="8"/>
    </row>
    <row r="58" spans="1:15" s="9" customFormat="1" ht="12" customHeight="1">
      <c r="A58" s="268"/>
      <c r="B58" s="75" t="s">
        <v>723</v>
      </c>
      <c r="C58" s="75">
        <v>72107</v>
      </c>
      <c r="D58" s="151" t="s">
        <v>211</v>
      </c>
      <c r="E58" s="64" t="s">
        <v>345</v>
      </c>
      <c r="F58" s="68">
        <v>941.25</v>
      </c>
      <c r="G58" s="69"/>
      <c r="H58" s="69"/>
      <c r="I58" s="69">
        <f t="shared" si="32"/>
        <v>0</v>
      </c>
      <c r="J58" s="69">
        <f t="shared" si="33"/>
        <v>0</v>
      </c>
      <c r="K58" s="69">
        <f t="shared" si="34"/>
        <v>0</v>
      </c>
      <c r="L58" s="69">
        <f t="shared" si="35"/>
        <v>0</v>
      </c>
      <c r="M58" s="69"/>
      <c r="N58" s="72"/>
      <c r="O58" s="8"/>
    </row>
    <row r="59" spans="1:15" s="9" customFormat="1" ht="12.75" customHeight="1">
      <c r="A59" s="268"/>
      <c r="B59" s="75" t="s">
        <v>724</v>
      </c>
      <c r="C59" s="75">
        <v>90554</v>
      </c>
      <c r="D59" s="77" t="s">
        <v>581</v>
      </c>
      <c r="E59" s="74" t="s">
        <v>343</v>
      </c>
      <c r="F59" s="68">
        <v>1846.33</v>
      </c>
      <c r="G59" s="68"/>
      <c r="H59" s="68"/>
      <c r="I59" s="68">
        <f t="shared" si="32"/>
        <v>0</v>
      </c>
      <c r="J59" s="68">
        <f t="shared" si="33"/>
        <v>0</v>
      </c>
      <c r="K59" s="68">
        <f t="shared" si="34"/>
        <v>0</v>
      </c>
      <c r="L59" s="68">
        <f t="shared" si="35"/>
        <v>0</v>
      </c>
      <c r="M59" s="68"/>
      <c r="N59" s="72"/>
      <c r="O59" s="8"/>
    </row>
    <row r="60" spans="1:15" s="9" customFormat="1" ht="24" customHeight="1">
      <c r="A60" s="268"/>
      <c r="B60" s="75" t="s">
        <v>2289</v>
      </c>
      <c r="C60" s="75">
        <v>90716</v>
      </c>
      <c r="D60" s="77" t="s">
        <v>673</v>
      </c>
      <c r="E60" s="74" t="s">
        <v>346</v>
      </c>
      <c r="F60" s="68">
        <v>49.4</v>
      </c>
      <c r="G60" s="68"/>
      <c r="H60" s="68"/>
      <c r="I60" s="68">
        <f t="shared" si="32"/>
        <v>0</v>
      </c>
      <c r="J60" s="68">
        <f t="shared" si="33"/>
        <v>0</v>
      </c>
      <c r="K60" s="68">
        <f t="shared" si="34"/>
        <v>0</v>
      </c>
      <c r="L60" s="68">
        <f t="shared" si="35"/>
        <v>0</v>
      </c>
      <c r="M60" s="68"/>
      <c r="N60" s="72"/>
      <c r="O60" s="8"/>
    </row>
    <row r="61" spans="1:15" s="9" customFormat="1" ht="12" customHeight="1">
      <c r="A61" s="268"/>
      <c r="B61" s="74"/>
      <c r="C61" s="74"/>
      <c r="D61" s="77"/>
      <c r="E61" s="76"/>
      <c r="F61" s="68"/>
      <c r="G61" s="68"/>
      <c r="H61" s="68"/>
      <c r="I61" s="68" t="str">
        <f t="shared" si="32"/>
        <v/>
      </c>
      <c r="J61" s="68" t="str">
        <f t="shared" si="33"/>
        <v/>
      </c>
      <c r="K61" s="68" t="str">
        <f t="shared" si="34"/>
        <v/>
      </c>
      <c r="L61" s="68" t="str">
        <f t="shared" si="35"/>
        <v/>
      </c>
      <c r="M61" s="68"/>
      <c r="N61" s="72"/>
      <c r="O61" s="8"/>
    </row>
    <row r="62" spans="1:15" s="9" customFormat="1" ht="12" customHeight="1">
      <c r="A62" s="268"/>
      <c r="B62" s="63">
        <v>4</v>
      </c>
      <c r="C62" s="62"/>
      <c r="D62" s="273" t="s">
        <v>725</v>
      </c>
      <c r="E62" s="58"/>
      <c r="F62" s="59"/>
      <c r="G62" s="60"/>
      <c r="H62" s="60"/>
      <c r="I62" s="61" t="str">
        <f t="shared" si="32"/>
        <v/>
      </c>
      <c r="J62" s="60" t="str">
        <f t="shared" si="33"/>
        <v/>
      </c>
      <c r="K62" s="60" t="str">
        <f t="shared" si="34"/>
        <v/>
      </c>
      <c r="L62" s="61" t="str">
        <f t="shared" si="35"/>
        <v/>
      </c>
      <c r="M62" s="272">
        <f>SUM(L63:L82)</f>
        <v>0</v>
      </c>
      <c r="N62" s="67"/>
      <c r="O62" s="8"/>
    </row>
    <row r="63" spans="1:15" s="9" customFormat="1" ht="12" customHeight="1">
      <c r="A63" s="268"/>
      <c r="B63" s="75" t="s">
        <v>726</v>
      </c>
      <c r="C63" s="75"/>
      <c r="D63" s="275" t="s">
        <v>727</v>
      </c>
      <c r="E63" s="76"/>
      <c r="F63" s="68"/>
      <c r="G63" s="68"/>
      <c r="H63" s="68"/>
      <c r="I63" s="68" t="str">
        <f t="shared" si="32"/>
        <v/>
      </c>
      <c r="J63" s="68" t="str">
        <f t="shared" si="33"/>
        <v/>
      </c>
      <c r="K63" s="68" t="str">
        <f t="shared" si="34"/>
        <v/>
      </c>
      <c r="L63" s="68" t="str">
        <f t="shared" si="35"/>
        <v/>
      </c>
      <c r="M63" s="68"/>
      <c r="N63" s="72"/>
      <c r="O63" s="8"/>
    </row>
    <row r="64" spans="1:15" s="9" customFormat="1" ht="12.75" customHeight="1">
      <c r="A64" s="268"/>
      <c r="B64" s="75" t="s">
        <v>728</v>
      </c>
      <c r="C64" s="75">
        <v>90684</v>
      </c>
      <c r="D64" s="77" t="s">
        <v>649</v>
      </c>
      <c r="E64" s="74" t="s">
        <v>345</v>
      </c>
      <c r="F64" s="68">
        <v>90</v>
      </c>
      <c r="G64" s="68"/>
      <c r="H64" s="68"/>
      <c r="I64" s="68">
        <f t="shared" si="32"/>
        <v>0</v>
      </c>
      <c r="J64" s="68">
        <f t="shared" si="33"/>
        <v>0</v>
      </c>
      <c r="K64" s="68">
        <f t="shared" si="34"/>
        <v>0</v>
      </c>
      <c r="L64" s="68">
        <f t="shared" si="35"/>
        <v>0</v>
      </c>
      <c r="M64" s="68"/>
      <c r="N64" s="72"/>
      <c r="O64" s="8"/>
    </row>
    <row r="65" spans="1:15" s="9" customFormat="1" ht="12.75" customHeight="1">
      <c r="A65" s="268"/>
      <c r="B65" s="75" t="s">
        <v>729</v>
      </c>
      <c r="C65" s="75">
        <v>90685</v>
      </c>
      <c r="D65" s="77" t="s">
        <v>650</v>
      </c>
      <c r="E65" s="74" t="s">
        <v>345</v>
      </c>
      <c r="F65" s="68">
        <v>3700</v>
      </c>
      <c r="G65" s="68"/>
      <c r="H65" s="68"/>
      <c r="I65" s="68">
        <f t="shared" si="32"/>
        <v>0</v>
      </c>
      <c r="J65" s="68">
        <f t="shared" si="33"/>
        <v>0</v>
      </c>
      <c r="K65" s="68">
        <f t="shared" si="34"/>
        <v>0</v>
      </c>
      <c r="L65" s="68">
        <f t="shared" si="35"/>
        <v>0</v>
      </c>
      <c r="M65" s="68"/>
      <c r="N65" s="72"/>
      <c r="O65" s="8"/>
    </row>
    <row r="66" spans="1:15" s="9" customFormat="1" ht="12.75" customHeight="1">
      <c r="A66" s="268"/>
      <c r="B66" s="75" t="s">
        <v>730</v>
      </c>
      <c r="C66" s="75">
        <v>90686</v>
      </c>
      <c r="D66" s="77" t="s">
        <v>651</v>
      </c>
      <c r="E66" s="74" t="s">
        <v>345</v>
      </c>
      <c r="F66" s="68">
        <v>3369.5</v>
      </c>
      <c r="G66" s="68"/>
      <c r="H66" s="68"/>
      <c r="I66" s="68">
        <f t="shared" si="32"/>
        <v>0</v>
      </c>
      <c r="J66" s="68">
        <f t="shared" si="33"/>
        <v>0</v>
      </c>
      <c r="K66" s="68">
        <f t="shared" si="34"/>
        <v>0</v>
      </c>
      <c r="L66" s="68">
        <f t="shared" si="35"/>
        <v>0</v>
      </c>
      <c r="M66" s="68"/>
      <c r="N66" s="72"/>
      <c r="O66" s="8"/>
    </row>
    <row r="67" spans="1:15" s="9" customFormat="1" ht="12.75" customHeight="1">
      <c r="A67" s="268"/>
      <c r="B67" s="75" t="s">
        <v>731</v>
      </c>
      <c r="C67" s="75">
        <v>90687</v>
      </c>
      <c r="D67" s="77" t="s">
        <v>652</v>
      </c>
      <c r="E67" s="74" t="s">
        <v>345</v>
      </c>
      <c r="F67" s="68">
        <v>476</v>
      </c>
      <c r="G67" s="68"/>
      <c r="H67" s="68"/>
      <c r="I67" s="68">
        <f t="shared" si="32"/>
        <v>0</v>
      </c>
      <c r="J67" s="68">
        <f t="shared" si="33"/>
        <v>0</v>
      </c>
      <c r="K67" s="68">
        <f t="shared" si="34"/>
        <v>0</v>
      </c>
      <c r="L67" s="68">
        <f t="shared" si="35"/>
        <v>0</v>
      </c>
      <c r="M67" s="68"/>
      <c r="N67" s="72"/>
      <c r="O67" s="8"/>
    </row>
    <row r="68" spans="1:15" s="9" customFormat="1" ht="12" customHeight="1">
      <c r="A68" s="268"/>
      <c r="B68" s="75" t="s">
        <v>732</v>
      </c>
      <c r="C68" s="75">
        <v>83532</v>
      </c>
      <c r="D68" s="151" t="s">
        <v>326</v>
      </c>
      <c r="E68" s="64" t="s">
        <v>342</v>
      </c>
      <c r="F68" s="68">
        <v>17.3</v>
      </c>
      <c r="G68" s="69"/>
      <c r="H68" s="69"/>
      <c r="I68" s="69">
        <f t="shared" si="32"/>
        <v>0</v>
      </c>
      <c r="J68" s="69">
        <f t="shared" si="33"/>
        <v>0</v>
      </c>
      <c r="K68" s="69">
        <f t="shared" si="34"/>
        <v>0</v>
      </c>
      <c r="L68" s="69">
        <f t="shared" si="35"/>
        <v>0</v>
      </c>
      <c r="M68" s="69"/>
      <c r="N68" s="72"/>
      <c r="O68" s="8"/>
    </row>
    <row r="69" spans="1:15" s="9" customFormat="1" ht="12" customHeight="1">
      <c r="A69" s="268"/>
      <c r="B69" s="75" t="s">
        <v>733</v>
      </c>
      <c r="C69" s="75">
        <v>5651</v>
      </c>
      <c r="D69" s="151" t="s">
        <v>108</v>
      </c>
      <c r="E69" s="64" t="s">
        <v>346</v>
      </c>
      <c r="F69" s="68">
        <v>2625.56</v>
      </c>
      <c r="G69" s="69"/>
      <c r="H69" s="69"/>
      <c r="I69" s="69">
        <f t="shared" si="32"/>
        <v>0</v>
      </c>
      <c r="J69" s="69">
        <f t="shared" si="33"/>
        <v>0</v>
      </c>
      <c r="K69" s="69">
        <f t="shared" si="34"/>
        <v>0</v>
      </c>
      <c r="L69" s="69">
        <f t="shared" si="35"/>
        <v>0</v>
      </c>
      <c r="M69" s="69"/>
      <c r="N69" s="72"/>
      <c r="O69" s="8"/>
    </row>
    <row r="70" spans="1:15" s="9" customFormat="1" ht="24" customHeight="1">
      <c r="A70" s="268"/>
      <c r="B70" s="75" t="s">
        <v>734</v>
      </c>
      <c r="C70" s="75" t="s">
        <v>240</v>
      </c>
      <c r="D70" s="77" t="s">
        <v>241</v>
      </c>
      <c r="E70" s="74" t="s">
        <v>342</v>
      </c>
      <c r="F70" s="68">
        <v>616.82000000000005</v>
      </c>
      <c r="G70" s="68"/>
      <c r="H70" s="68"/>
      <c r="I70" s="68">
        <f t="shared" si="32"/>
        <v>0</v>
      </c>
      <c r="J70" s="68">
        <f t="shared" si="33"/>
        <v>0</v>
      </c>
      <c r="K70" s="68">
        <f t="shared" si="34"/>
        <v>0</v>
      </c>
      <c r="L70" s="68">
        <f t="shared" si="35"/>
        <v>0</v>
      </c>
      <c r="M70" s="68"/>
      <c r="N70" s="72"/>
      <c r="O70" s="8"/>
    </row>
    <row r="71" spans="1:15" s="9" customFormat="1" ht="24" customHeight="1">
      <c r="A71" s="268"/>
      <c r="B71" s="75" t="s">
        <v>735</v>
      </c>
      <c r="C71" s="75" t="s">
        <v>227</v>
      </c>
      <c r="D71" s="77" t="s">
        <v>228</v>
      </c>
      <c r="E71" s="74" t="s">
        <v>343</v>
      </c>
      <c r="F71" s="68">
        <v>10648</v>
      </c>
      <c r="G71" s="68"/>
      <c r="H71" s="68"/>
      <c r="I71" s="68">
        <f t="shared" si="32"/>
        <v>0</v>
      </c>
      <c r="J71" s="68">
        <f t="shared" si="33"/>
        <v>0</v>
      </c>
      <c r="K71" s="68">
        <f t="shared" si="34"/>
        <v>0</v>
      </c>
      <c r="L71" s="68">
        <f t="shared" si="35"/>
        <v>0</v>
      </c>
      <c r="M71" s="68"/>
      <c r="N71" s="72"/>
      <c r="O71" s="8"/>
    </row>
    <row r="72" spans="1:15" s="9" customFormat="1" ht="24" customHeight="1">
      <c r="A72" s="268"/>
      <c r="B72" s="75" t="s">
        <v>736</v>
      </c>
      <c r="C72" s="75" t="s">
        <v>225</v>
      </c>
      <c r="D72" s="77" t="s">
        <v>226</v>
      </c>
      <c r="E72" s="74" t="s">
        <v>343</v>
      </c>
      <c r="F72" s="68">
        <v>23573</v>
      </c>
      <c r="G72" s="68"/>
      <c r="H72" s="68"/>
      <c r="I72" s="68">
        <f t="shared" si="32"/>
        <v>0</v>
      </c>
      <c r="J72" s="68">
        <f t="shared" si="33"/>
        <v>0</v>
      </c>
      <c r="K72" s="68">
        <f t="shared" si="34"/>
        <v>0</v>
      </c>
      <c r="L72" s="68">
        <f t="shared" si="35"/>
        <v>0</v>
      </c>
      <c r="M72" s="68"/>
      <c r="N72" s="72"/>
      <c r="O72" s="8"/>
    </row>
    <row r="73" spans="1:15" s="9" customFormat="1" ht="24" customHeight="1">
      <c r="A73" s="268"/>
      <c r="B73" s="75" t="s">
        <v>737</v>
      </c>
      <c r="C73" s="75" t="s">
        <v>229</v>
      </c>
      <c r="D73" s="77" t="s">
        <v>230</v>
      </c>
      <c r="E73" s="74" t="s">
        <v>343</v>
      </c>
      <c r="F73" s="68">
        <v>2175</v>
      </c>
      <c r="G73" s="68"/>
      <c r="H73" s="68"/>
      <c r="I73" s="68">
        <f t="shared" si="32"/>
        <v>0</v>
      </c>
      <c r="J73" s="68">
        <f t="shared" si="33"/>
        <v>0</v>
      </c>
      <c r="K73" s="68">
        <f t="shared" si="34"/>
        <v>0</v>
      </c>
      <c r="L73" s="68">
        <f t="shared" si="35"/>
        <v>0</v>
      </c>
      <c r="M73" s="68"/>
      <c r="N73" s="72"/>
      <c r="O73" s="8"/>
    </row>
    <row r="74" spans="1:15" s="9" customFormat="1" ht="12" customHeight="1">
      <c r="A74" s="268"/>
      <c r="B74" s="75" t="s">
        <v>738</v>
      </c>
      <c r="C74" s="75"/>
      <c r="D74" s="275" t="s">
        <v>739</v>
      </c>
      <c r="E74" s="76"/>
      <c r="F74" s="68"/>
      <c r="G74" s="68"/>
      <c r="H74" s="68"/>
      <c r="I74" s="68" t="str">
        <f t="shared" si="32"/>
        <v/>
      </c>
      <c r="J74" s="68" t="str">
        <f t="shared" si="33"/>
        <v/>
      </c>
      <c r="K74" s="68" t="str">
        <f t="shared" si="34"/>
        <v/>
      </c>
      <c r="L74" s="68" t="str">
        <f t="shared" si="35"/>
        <v/>
      </c>
      <c r="M74" s="68"/>
      <c r="N74" s="72"/>
      <c r="O74" s="8"/>
    </row>
    <row r="75" spans="1:15" s="9" customFormat="1" ht="36" customHeight="1">
      <c r="A75" s="268"/>
      <c r="B75" s="75" t="s">
        <v>740</v>
      </c>
      <c r="C75" s="75">
        <v>84214</v>
      </c>
      <c r="D75" s="151" t="s">
        <v>223</v>
      </c>
      <c r="E75" s="64" t="s">
        <v>346</v>
      </c>
      <c r="F75" s="68">
        <v>4898.1000000000004</v>
      </c>
      <c r="G75" s="69"/>
      <c r="H75" s="69"/>
      <c r="I75" s="69">
        <f t="shared" si="32"/>
        <v>0</v>
      </c>
      <c r="J75" s="69">
        <f t="shared" si="33"/>
        <v>0</v>
      </c>
      <c r="K75" s="69">
        <f t="shared" si="34"/>
        <v>0</v>
      </c>
      <c r="L75" s="69">
        <f t="shared" si="35"/>
        <v>0</v>
      </c>
      <c r="M75" s="69"/>
      <c r="N75" s="72"/>
      <c r="O75" s="8"/>
    </row>
    <row r="76" spans="1:15" s="9" customFormat="1" ht="24" customHeight="1">
      <c r="A76" s="268"/>
      <c r="B76" s="75" t="s">
        <v>741</v>
      </c>
      <c r="C76" s="75" t="s">
        <v>227</v>
      </c>
      <c r="D76" s="77" t="s">
        <v>228</v>
      </c>
      <c r="E76" s="74" t="s">
        <v>343</v>
      </c>
      <c r="F76" s="68">
        <v>6339</v>
      </c>
      <c r="G76" s="68"/>
      <c r="H76" s="68"/>
      <c r="I76" s="68">
        <f t="shared" si="32"/>
        <v>0</v>
      </c>
      <c r="J76" s="68">
        <f t="shared" si="33"/>
        <v>0</v>
      </c>
      <c r="K76" s="68">
        <f t="shared" si="34"/>
        <v>0</v>
      </c>
      <c r="L76" s="68">
        <f t="shared" si="35"/>
        <v>0</v>
      </c>
      <c r="M76" s="68"/>
      <c r="N76" s="72"/>
      <c r="O76" s="8"/>
    </row>
    <row r="77" spans="1:15" s="9" customFormat="1" ht="24" customHeight="1">
      <c r="A77" s="268"/>
      <c r="B77" s="75" t="s">
        <v>742</v>
      </c>
      <c r="C77" s="75" t="s">
        <v>225</v>
      </c>
      <c r="D77" s="77" t="s">
        <v>226</v>
      </c>
      <c r="E77" s="74" t="s">
        <v>343</v>
      </c>
      <c r="F77" s="68">
        <v>27503</v>
      </c>
      <c r="G77" s="68"/>
      <c r="H77" s="68"/>
      <c r="I77" s="68">
        <f t="shared" si="32"/>
        <v>0</v>
      </c>
      <c r="J77" s="68">
        <f t="shared" si="33"/>
        <v>0</v>
      </c>
      <c r="K77" s="68">
        <f t="shared" si="34"/>
        <v>0</v>
      </c>
      <c r="L77" s="68">
        <f t="shared" si="35"/>
        <v>0</v>
      </c>
      <c r="M77" s="68"/>
      <c r="N77" s="72"/>
      <c r="O77" s="8"/>
    </row>
    <row r="78" spans="1:15" s="9" customFormat="1" ht="24" customHeight="1">
      <c r="A78" s="268"/>
      <c r="B78" s="75" t="s">
        <v>743</v>
      </c>
      <c r="C78" s="75" t="s">
        <v>229</v>
      </c>
      <c r="D78" s="77" t="s">
        <v>230</v>
      </c>
      <c r="E78" s="74" t="s">
        <v>343</v>
      </c>
      <c r="F78" s="68">
        <v>4985</v>
      </c>
      <c r="G78" s="68"/>
      <c r="H78" s="68"/>
      <c r="I78" s="68">
        <f t="shared" si="32"/>
        <v>0</v>
      </c>
      <c r="J78" s="68">
        <f t="shared" si="33"/>
        <v>0</v>
      </c>
      <c r="K78" s="68">
        <f t="shared" si="34"/>
        <v>0</v>
      </c>
      <c r="L78" s="68">
        <f t="shared" si="35"/>
        <v>0</v>
      </c>
      <c r="M78" s="68"/>
      <c r="N78" s="72"/>
      <c r="O78" s="8"/>
    </row>
    <row r="79" spans="1:15" s="9" customFormat="1" ht="24" customHeight="1">
      <c r="A79" s="268"/>
      <c r="B79" s="75" t="s">
        <v>744</v>
      </c>
      <c r="C79" s="75" t="s">
        <v>240</v>
      </c>
      <c r="D79" s="77" t="s">
        <v>241</v>
      </c>
      <c r="E79" s="74" t="s">
        <v>342</v>
      </c>
      <c r="F79" s="68">
        <v>375.54</v>
      </c>
      <c r="G79" s="68"/>
      <c r="H79" s="68"/>
      <c r="I79" s="68">
        <f t="shared" si="32"/>
        <v>0</v>
      </c>
      <c r="J79" s="68">
        <f t="shared" si="33"/>
        <v>0</v>
      </c>
      <c r="K79" s="68">
        <f t="shared" si="34"/>
        <v>0</v>
      </c>
      <c r="L79" s="68">
        <f t="shared" si="35"/>
        <v>0</v>
      </c>
      <c r="M79" s="68"/>
      <c r="N79" s="72"/>
      <c r="O79" s="8"/>
    </row>
    <row r="80" spans="1:15" s="9" customFormat="1" ht="24" customHeight="1">
      <c r="A80" s="268"/>
      <c r="B80" s="75" t="s">
        <v>745</v>
      </c>
      <c r="C80" s="75">
        <v>90003</v>
      </c>
      <c r="D80" s="77" t="s">
        <v>376</v>
      </c>
      <c r="E80" s="74" t="s">
        <v>346</v>
      </c>
      <c r="F80" s="68">
        <v>3466.34</v>
      </c>
      <c r="G80" s="68"/>
      <c r="H80" s="68"/>
      <c r="I80" s="68">
        <f>IF(F80="","",G80+H80)</f>
        <v>0</v>
      </c>
      <c r="J80" s="68">
        <f>IF(F80="","",ROUND((F80*G80),2))</f>
        <v>0</v>
      </c>
      <c r="K80" s="68">
        <f>IF(F80="","",ROUND((F80*H80),2))</f>
        <v>0</v>
      </c>
      <c r="L80" s="68">
        <f>IF(F80="","",ROUND((F80*I80),2))</f>
        <v>0</v>
      </c>
      <c r="M80" s="68"/>
      <c r="N80" s="72"/>
      <c r="O80" s="8"/>
    </row>
    <row r="81" spans="1:15" s="9" customFormat="1" ht="24" customHeight="1">
      <c r="A81" s="268"/>
      <c r="B81" s="75" t="s">
        <v>746</v>
      </c>
      <c r="C81" s="75" t="s">
        <v>347</v>
      </c>
      <c r="D81" s="77" t="s">
        <v>348</v>
      </c>
      <c r="E81" s="74" t="s">
        <v>345</v>
      </c>
      <c r="F81" s="68">
        <v>1279</v>
      </c>
      <c r="G81" s="68"/>
      <c r="H81" s="68"/>
      <c r="I81" s="68">
        <f t="shared" ref="I81" si="36">IF(F81="","",G81+H81)</f>
        <v>0</v>
      </c>
      <c r="J81" s="68">
        <f t="shared" ref="J81" si="37">IF(F81="","",ROUND((F81*G81),2))</f>
        <v>0</v>
      </c>
      <c r="K81" s="68">
        <f t="shared" ref="K81" si="38">IF(F81="","",ROUND((F81*H81),2))</f>
        <v>0</v>
      </c>
      <c r="L81" s="68">
        <f t="shared" ref="L81" si="39">IF(F81="","",ROUND((F81*I81),2))</f>
        <v>0</v>
      </c>
      <c r="M81" s="68"/>
      <c r="N81" s="72"/>
      <c r="O81" s="8"/>
    </row>
    <row r="82" spans="1:15" s="9" customFormat="1" ht="12" customHeight="1">
      <c r="A82" s="268"/>
      <c r="B82" s="74"/>
      <c r="C82" s="74"/>
      <c r="D82" s="77"/>
      <c r="E82" s="76"/>
      <c r="F82" s="68"/>
      <c r="G82" s="68"/>
      <c r="H82" s="68"/>
      <c r="I82" s="68" t="str">
        <f t="shared" si="32"/>
        <v/>
      </c>
      <c r="J82" s="68" t="str">
        <f t="shared" si="33"/>
        <v/>
      </c>
      <c r="K82" s="68" t="str">
        <f t="shared" si="34"/>
        <v/>
      </c>
      <c r="L82" s="68" t="str">
        <f t="shared" si="35"/>
        <v/>
      </c>
      <c r="M82" s="68"/>
      <c r="N82" s="72"/>
      <c r="O82" s="8"/>
    </row>
    <row r="83" spans="1:15" s="9" customFormat="1" ht="12" customHeight="1">
      <c r="A83" s="268"/>
      <c r="B83" s="63">
        <v>5</v>
      </c>
      <c r="C83" s="62"/>
      <c r="D83" s="273" t="s">
        <v>747</v>
      </c>
      <c r="E83" s="58"/>
      <c r="F83" s="59"/>
      <c r="G83" s="60"/>
      <c r="H83" s="60"/>
      <c r="I83" s="61" t="str">
        <f t="shared" si="32"/>
        <v/>
      </c>
      <c r="J83" s="60" t="str">
        <f t="shared" si="33"/>
        <v/>
      </c>
      <c r="K83" s="60" t="str">
        <f t="shared" si="34"/>
        <v/>
      </c>
      <c r="L83" s="61" t="str">
        <f t="shared" si="35"/>
        <v/>
      </c>
      <c r="M83" s="272">
        <f>SUM(L84:L93)</f>
        <v>0</v>
      </c>
      <c r="N83" s="67"/>
      <c r="O83" s="8"/>
    </row>
    <row r="84" spans="1:15" s="9" customFormat="1" ht="36" customHeight="1">
      <c r="A84" s="268"/>
      <c r="B84" s="75" t="s">
        <v>748</v>
      </c>
      <c r="C84" s="75">
        <v>87523</v>
      </c>
      <c r="D84" s="73" t="s">
        <v>1</v>
      </c>
      <c r="E84" s="64" t="s">
        <v>346</v>
      </c>
      <c r="F84" s="68">
        <v>4077.19</v>
      </c>
      <c r="G84" s="69"/>
      <c r="H84" s="69"/>
      <c r="I84" s="69">
        <f t="shared" si="32"/>
        <v>0</v>
      </c>
      <c r="J84" s="69">
        <f t="shared" si="33"/>
        <v>0</v>
      </c>
      <c r="K84" s="69">
        <f t="shared" si="34"/>
        <v>0</v>
      </c>
      <c r="L84" s="69">
        <f t="shared" si="35"/>
        <v>0</v>
      </c>
      <c r="M84" s="69"/>
      <c r="N84" s="72"/>
      <c r="O84" s="8"/>
    </row>
    <row r="85" spans="1:15" s="9" customFormat="1" ht="48" customHeight="1">
      <c r="A85" s="268"/>
      <c r="B85" s="75" t="s">
        <v>749</v>
      </c>
      <c r="C85" s="75">
        <v>87525</v>
      </c>
      <c r="D85" s="73" t="s">
        <v>0</v>
      </c>
      <c r="E85" s="64" t="s">
        <v>346</v>
      </c>
      <c r="F85" s="68">
        <v>3323.42</v>
      </c>
      <c r="G85" s="69"/>
      <c r="H85" s="69"/>
      <c r="I85" s="69">
        <f t="shared" si="32"/>
        <v>0</v>
      </c>
      <c r="J85" s="69">
        <f t="shared" si="33"/>
        <v>0</v>
      </c>
      <c r="K85" s="69">
        <f t="shared" si="34"/>
        <v>0</v>
      </c>
      <c r="L85" s="69">
        <f t="shared" si="35"/>
        <v>0</v>
      </c>
      <c r="M85" s="69"/>
      <c r="N85" s="72"/>
      <c r="O85" s="8"/>
    </row>
    <row r="86" spans="1:15" s="9" customFormat="1" ht="24" customHeight="1">
      <c r="A86" s="268"/>
      <c r="B86" s="75" t="s">
        <v>750</v>
      </c>
      <c r="C86" s="75">
        <v>90557</v>
      </c>
      <c r="D86" s="279" t="s">
        <v>583</v>
      </c>
      <c r="E86" s="75" t="s">
        <v>346</v>
      </c>
      <c r="F86" s="68">
        <v>121.02</v>
      </c>
      <c r="G86" s="68"/>
      <c r="H86" s="68"/>
      <c r="I86" s="68">
        <f t="shared" si="32"/>
        <v>0</v>
      </c>
      <c r="J86" s="68">
        <f t="shared" si="33"/>
        <v>0</v>
      </c>
      <c r="K86" s="68">
        <f t="shared" si="34"/>
        <v>0</v>
      </c>
      <c r="L86" s="68">
        <f t="shared" si="35"/>
        <v>0</v>
      </c>
      <c r="M86" s="68"/>
      <c r="N86" s="72"/>
      <c r="O86" s="8"/>
    </row>
    <row r="87" spans="1:15" s="9" customFormat="1" ht="12.75" customHeight="1">
      <c r="A87" s="268"/>
      <c r="B87" s="75" t="s">
        <v>751</v>
      </c>
      <c r="C87" s="75">
        <v>90559</v>
      </c>
      <c r="D87" s="279" t="s">
        <v>584</v>
      </c>
      <c r="E87" s="75" t="s">
        <v>342</v>
      </c>
      <c r="F87" s="68">
        <v>70.680000000000007</v>
      </c>
      <c r="G87" s="68"/>
      <c r="H87" s="68"/>
      <c r="I87" s="68">
        <f t="shared" si="32"/>
        <v>0</v>
      </c>
      <c r="J87" s="68">
        <f t="shared" si="33"/>
        <v>0</v>
      </c>
      <c r="K87" s="68">
        <f t="shared" si="34"/>
        <v>0</v>
      </c>
      <c r="L87" s="68">
        <f t="shared" si="35"/>
        <v>0</v>
      </c>
      <c r="M87" s="68"/>
      <c r="N87" s="72"/>
      <c r="O87" s="8"/>
    </row>
    <row r="88" spans="1:15" s="9" customFormat="1" ht="12.75" customHeight="1">
      <c r="A88" s="268"/>
      <c r="B88" s="75" t="s">
        <v>752</v>
      </c>
      <c r="C88" s="74">
        <v>90556</v>
      </c>
      <c r="D88" s="77" t="s">
        <v>582</v>
      </c>
      <c r="E88" s="74" t="s">
        <v>346</v>
      </c>
      <c r="F88" s="68">
        <v>20.88</v>
      </c>
      <c r="G88" s="68"/>
      <c r="H88" s="68"/>
      <c r="I88" s="68">
        <f t="shared" si="32"/>
        <v>0</v>
      </c>
      <c r="J88" s="68">
        <f t="shared" si="33"/>
        <v>0</v>
      </c>
      <c r="K88" s="68">
        <f t="shared" si="34"/>
        <v>0</v>
      </c>
      <c r="L88" s="68">
        <f t="shared" si="35"/>
        <v>0</v>
      </c>
      <c r="M88" s="68"/>
      <c r="N88" s="72"/>
      <c r="O88" s="8"/>
    </row>
    <row r="89" spans="1:15" s="9" customFormat="1" ht="24" customHeight="1">
      <c r="A89" s="268"/>
      <c r="B89" s="75" t="s">
        <v>753</v>
      </c>
      <c r="C89" s="75">
        <v>90164</v>
      </c>
      <c r="D89" s="279" t="s">
        <v>410</v>
      </c>
      <c r="E89" s="75" t="s">
        <v>346</v>
      </c>
      <c r="F89" s="68">
        <v>69.13</v>
      </c>
      <c r="G89" s="68"/>
      <c r="H89" s="68"/>
      <c r="I89" s="68">
        <f t="shared" si="32"/>
        <v>0</v>
      </c>
      <c r="J89" s="68">
        <f t="shared" si="33"/>
        <v>0</v>
      </c>
      <c r="K89" s="68">
        <f t="shared" si="34"/>
        <v>0</v>
      </c>
      <c r="L89" s="68">
        <f t="shared" si="35"/>
        <v>0</v>
      </c>
      <c r="M89" s="68"/>
      <c r="N89" s="72"/>
      <c r="O89" s="8"/>
    </row>
    <row r="90" spans="1:15" s="9" customFormat="1" ht="12" customHeight="1">
      <c r="A90" s="268"/>
      <c r="B90" s="75" t="s">
        <v>754</v>
      </c>
      <c r="C90" s="75" t="s">
        <v>116</v>
      </c>
      <c r="D90" s="279" t="s">
        <v>117</v>
      </c>
      <c r="E90" s="75" t="s">
        <v>342</v>
      </c>
      <c r="F90" s="68">
        <v>62.26</v>
      </c>
      <c r="G90" s="68"/>
      <c r="H90" s="68"/>
      <c r="I90" s="68">
        <f t="shared" si="32"/>
        <v>0</v>
      </c>
      <c r="J90" s="68">
        <f t="shared" si="33"/>
        <v>0</v>
      </c>
      <c r="K90" s="68">
        <f t="shared" si="34"/>
        <v>0</v>
      </c>
      <c r="L90" s="68">
        <f t="shared" si="35"/>
        <v>0</v>
      </c>
      <c r="M90" s="68"/>
      <c r="N90" s="72"/>
      <c r="O90" s="8"/>
    </row>
    <row r="91" spans="1:15" s="9" customFormat="1" ht="36" customHeight="1">
      <c r="A91" s="268"/>
      <c r="B91" s="75" t="s">
        <v>755</v>
      </c>
      <c r="C91" s="75">
        <v>90582</v>
      </c>
      <c r="D91" s="279" t="s">
        <v>600</v>
      </c>
      <c r="E91" s="75" t="s">
        <v>346</v>
      </c>
      <c r="F91" s="68">
        <v>57.17</v>
      </c>
      <c r="G91" s="68"/>
      <c r="H91" s="68"/>
      <c r="I91" s="68">
        <f t="shared" si="32"/>
        <v>0</v>
      </c>
      <c r="J91" s="68">
        <f t="shared" si="33"/>
        <v>0</v>
      </c>
      <c r="K91" s="68">
        <f t="shared" si="34"/>
        <v>0</v>
      </c>
      <c r="L91" s="68">
        <f t="shared" si="35"/>
        <v>0</v>
      </c>
      <c r="M91" s="68"/>
      <c r="N91" s="72"/>
      <c r="O91" s="8"/>
    </row>
    <row r="92" spans="1:15" s="9" customFormat="1" ht="36" customHeight="1">
      <c r="A92" s="268"/>
      <c r="B92" s="75" t="s">
        <v>756</v>
      </c>
      <c r="C92" s="75">
        <v>90583</v>
      </c>
      <c r="D92" s="279" t="s">
        <v>601</v>
      </c>
      <c r="E92" s="75" t="s">
        <v>346</v>
      </c>
      <c r="F92" s="68">
        <v>281</v>
      </c>
      <c r="G92" s="68"/>
      <c r="H92" s="68"/>
      <c r="I92" s="68">
        <f t="shared" si="32"/>
        <v>0</v>
      </c>
      <c r="J92" s="68">
        <f t="shared" si="33"/>
        <v>0</v>
      </c>
      <c r="K92" s="68">
        <f t="shared" si="34"/>
        <v>0</v>
      </c>
      <c r="L92" s="68">
        <f t="shared" si="35"/>
        <v>0</v>
      </c>
      <c r="M92" s="68"/>
      <c r="N92" s="72"/>
      <c r="O92" s="8"/>
    </row>
    <row r="93" spans="1:15" s="9" customFormat="1" ht="12" customHeight="1">
      <c r="A93" s="268"/>
      <c r="B93" s="74"/>
      <c r="C93" s="74"/>
      <c r="D93" s="77"/>
      <c r="E93" s="76"/>
      <c r="F93" s="68"/>
      <c r="G93" s="68"/>
      <c r="H93" s="68"/>
      <c r="I93" s="68" t="str">
        <f t="shared" si="32"/>
        <v/>
      </c>
      <c r="J93" s="68" t="str">
        <f t="shared" si="33"/>
        <v/>
      </c>
      <c r="K93" s="68" t="str">
        <f t="shared" si="34"/>
        <v/>
      </c>
      <c r="L93" s="68" t="str">
        <f t="shared" si="35"/>
        <v/>
      </c>
      <c r="M93" s="68"/>
      <c r="N93" s="72"/>
      <c r="O93" s="8"/>
    </row>
    <row r="94" spans="1:15" s="9" customFormat="1" ht="12" customHeight="1">
      <c r="A94" s="268"/>
      <c r="B94" s="63">
        <v>6</v>
      </c>
      <c r="C94" s="62"/>
      <c r="D94" s="273" t="s">
        <v>757</v>
      </c>
      <c r="E94" s="58"/>
      <c r="F94" s="59"/>
      <c r="G94" s="60"/>
      <c r="H94" s="60"/>
      <c r="I94" s="61" t="str">
        <f t="shared" si="32"/>
        <v/>
      </c>
      <c r="J94" s="60" t="str">
        <f t="shared" si="33"/>
        <v/>
      </c>
      <c r="K94" s="60" t="str">
        <f t="shared" si="34"/>
        <v/>
      </c>
      <c r="L94" s="61" t="str">
        <f t="shared" si="35"/>
        <v/>
      </c>
      <c r="M94" s="272">
        <f>SUM(L95:L99)</f>
        <v>0</v>
      </c>
      <c r="N94" s="67"/>
      <c r="O94" s="8"/>
    </row>
    <row r="95" spans="1:15" s="9" customFormat="1" ht="24" customHeight="1">
      <c r="A95" s="268"/>
      <c r="B95" s="75" t="s">
        <v>758</v>
      </c>
      <c r="C95" s="75">
        <v>83737</v>
      </c>
      <c r="D95" s="151" t="s">
        <v>59</v>
      </c>
      <c r="E95" s="64" t="s">
        <v>346</v>
      </c>
      <c r="F95" s="68">
        <v>145.18</v>
      </c>
      <c r="G95" s="69"/>
      <c r="H95" s="69"/>
      <c r="I95" s="69">
        <f t="shared" si="32"/>
        <v>0</v>
      </c>
      <c r="J95" s="69">
        <f t="shared" si="33"/>
        <v>0</v>
      </c>
      <c r="K95" s="69">
        <f t="shared" si="34"/>
        <v>0</v>
      </c>
      <c r="L95" s="69">
        <f t="shared" si="35"/>
        <v>0</v>
      </c>
      <c r="M95" s="69"/>
      <c r="N95" s="72"/>
      <c r="O95" s="8"/>
    </row>
    <row r="96" spans="1:15" s="9" customFormat="1" ht="24" customHeight="1">
      <c r="A96" s="268"/>
      <c r="B96" s="75" t="s">
        <v>759</v>
      </c>
      <c r="C96" s="75" t="s">
        <v>42</v>
      </c>
      <c r="D96" s="151" t="s">
        <v>43</v>
      </c>
      <c r="E96" s="64" t="s">
        <v>346</v>
      </c>
      <c r="F96" s="68">
        <v>145.18</v>
      </c>
      <c r="G96" s="69"/>
      <c r="H96" s="69"/>
      <c r="I96" s="69">
        <f t="shared" ref="I96" si="40">IF(F96="","",G96+H96)</f>
        <v>0</v>
      </c>
      <c r="J96" s="69">
        <f t="shared" ref="J96" si="41">IF(F96="","",ROUND((F96*G96),2))</f>
        <v>0</v>
      </c>
      <c r="K96" s="69">
        <f t="shared" ref="K96" si="42">IF(F96="","",ROUND((F96*H96),2))</f>
        <v>0</v>
      </c>
      <c r="L96" s="69">
        <f t="shared" ref="L96" si="43">IF(F96="","",ROUND((F96*I96),2))</f>
        <v>0</v>
      </c>
      <c r="M96" s="69"/>
      <c r="N96" s="72"/>
      <c r="O96" s="8"/>
    </row>
    <row r="97" spans="1:15" s="9" customFormat="1" ht="24" customHeight="1">
      <c r="A97" s="268"/>
      <c r="B97" s="75" t="s">
        <v>760</v>
      </c>
      <c r="C97" s="75">
        <v>83753</v>
      </c>
      <c r="D97" s="151" t="s">
        <v>67</v>
      </c>
      <c r="E97" s="64" t="s">
        <v>346</v>
      </c>
      <c r="F97" s="68">
        <v>145.18</v>
      </c>
      <c r="G97" s="69"/>
      <c r="H97" s="69"/>
      <c r="I97" s="69">
        <f t="shared" si="32"/>
        <v>0</v>
      </c>
      <c r="J97" s="69">
        <f t="shared" si="33"/>
        <v>0</v>
      </c>
      <c r="K97" s="69">
        <f t="shared" si="34"/>
        <v>0</v>
      </c>
      <c r="L97" s="69">
        <f t="shared" si="35"/>
        <v>0</v>
      </c>
      <c r="M97" s="69"/>
      <c r="N97" s="72"/>
      <c r="O97" s="8"/>
    </row>
    <row r="98" spans="1:15" s="9" customFormat="1" ht="24" customHeight="1">
      <c r="A98" s="268"/>
      <c r="B98" s="75" t="s">
        <v>761</v>
      </c>
      <c r="C98" s="75" t="s">
        <v>134</v>
      </c>
      <c r="D98" s="77" t="s">
        <v>135</v>
      </c>
      <c r="E98" s="74" t="s">
        <v>346</v>
      </c>
      <c r="F98" s="68">
        <v>2421.83</v>
      </c>
      <c r="G98" s="68"/>
      <c r="H98" s="68"/>
      <c r="I98" s="68">
        <f t="shared" ref="I98" si="44">IF(F98="","",G98+H98)</f>
        <v>0</v>
      </c>
      <c r="J98" s="68">
        <f t="shared" ref="J98" si="45">IF(F98="","",ROUND((F98*G98),2))</f>
        <v>0</v>
      </c>
      <c r="K98" s="68">
        <f t="shared" ref="K98" si="46">IF(F98="","",ROUND((F98*H98),2))</f>
        <v>0</v>
      </c>
      <c r="L98" s="68">
        <f t="shared" ref="L98" si="47">IF(F98="","",ROUND((F98*I98),2))</f>
        <v>0</v>
      </c>
      <c r="M98" s="68"/>
      <c r="N98" s="72"/>
      <c r="O98" s="8"/>
    </row>
    <row r="99" spans="1:15" s="9" customFormat="1" ht="12" customHeight="1">
      <c r="A99" s="268"/>
      <c r="B99" s="74"/>
      <c r="C99" s="74"/>
      <c r="D99" s="77"/>
      <c r="E99" s="76"/>
      <c r="F99" s="68"/>
      <c r="G99" s="68"/>
      <c r="H99" s="68"/>
      <c r="I99" s="68" t="str">
        <f t="shared" ref="I99:I161" si="48">IF(F99="","",G99+H99)</f>
        <v/>
      </c>
      <c r="J99" s="68" t="str">
        <f t="shared" ref="J99:J161" si="49">IF(F99="","",ROUND((F99*G99),2))</f>
        <v/>
      </c>
      <c r="K99" s="68" t="str">
        <f t="shared" ref="K99:K161" si="50">IF(F99="","",ROUND((F99*H99),2))</f>
        <v/>
      </c>
      <c r="L99" s="68" t="str">
        <f t="shared" ref="L99:L161" si="51">IF(F99="","",ROUND((F99*I99),2))</f>
        <v/>
      </c>
      <c r="M99" s="68"/>
      <c r="N99" s="72"/>
      <c r="O99" s="8"/>
    </row>
    <row r="100" spans="1:15" s="9" customFormat="1" ht="12" customHeight="1">
      <c r="A100" s="268"/>
      <c r="B100" s="63">
        <v>7</v>
      </c>
      <c r="C100" s="62"/>
      <c r="D100" s="273" t="s">
        <v>762</v>
      </c>
      <c r="E100" s="58"/>
      <c r="F100" s="59"/>
      <c r="G100" s="60"/>
      <c r="H100" s="60"/>
      <c r="I100" s="61" t="str">
        <f t="shared" si="48"/>
        <v/>
      </c>
      <c r="J100" s="60" t="str">
        <f t="shared" si="49"/>
        <v/>
      </c>
      <c r="K100" s="60" t="str">
        <f t="shared" si="50"/>
        <v/>
      </c>
      <c r="L100" s="61" t="str">
        <f t="shared" si="51"/>
        <v/>
      </c>
      <c r="M100" s="272">
        <f>SUM(L101:L147)</f>
        <v>0</v>
      </c>
      <c r="N100" s="67"/>
      <c r="O100" s="8"/>
    </row>
    <row r="101" spans="1:15" s="9" customFormat="1" ht="12" customHeight="1">
      <c r="A101" s="268"/>
      <c r="B101" s="75" t="s">
        <v>763</v>
      </c>
      <c r="C101" s="75"/>
      <c r="D101" s="275" t="s">
        <v>764</v>
      </c>
      <c r="E101" s="76"/>
      <c r="F101" s="68"/>
      <c r="G101" s="68"/>
      <c r="H101" s="68"/>
      <c r="I101" s="68" t="str">
        <f t="shared" si="48"/>
        <v/>
      </c>
      <c r="J101" s="68" t="str">
        <f t="shared" si="49"/>
        <v/>
      </c>
      <c r="K101" s="68" t="str">
        <f t="shared" si="50"/>
        <v/>
      </c>
      <c r="L101" s="68" t="str">
        <f t="shared" si="51"/>
        <v/>
      </c>
      <c r="M101" s="68"/>
      <c r="N101" s="72"/>
      <c r="O101" s="8"/>
    </row>
    <row r="102" spans="1:15" s="9" customFormat="1" ht="24" customHeight="1">
      <c r="A102" s="268"/>
      <c r="B102" s="75" t="s">
        <v>765</v>
      </c>
      <c r="C102" s="75">
        <v>90001</v>
      </c>
      <c r="D102" s="77" t="s">
        <v>374</v>
      </c>
      <c r="E102" s="74" t="s">
        <v>346</v>
      </c>
      <c r="F102" s="68">
        <v>1593.1</v>
      </c>
      <c r="G102" s="68"/>
      <c r="H102" s="68"/>
      <c r="I102" s="68">
        <f>IF(F102="","",G102+H102)</f>
        <v>0</v>
      </c>
      <c r="J102" s="68">
        <f>IF(F102="","",ROUND((F102*G102),2))</f>
        <v>0</v>
      </c>
      <c r="K102" s="68">
        <f>IF(F102="","",ROUND((F102*H102),2))</f>
        <v>0</v>
      </c>
      <c r="L102" s="68">
        <f>IF(F102="","",ROUND((F102*I102),2))</f>
        <v>0</v>
      </c>
      <c r="M102" s="68"/>
      <c r="N102" s="72"/>
      <c r="O102" s="8"/>
    </row>
    <row r="103" spans="1:15" s="9" customFormat="1" ht="24" customHeight="1">
      <c r="A103" s="268"/>
      <c r="B103" s="75" t="s">
        <v>766</v>
      </c>
      <c r="C103" s="75" t="s">
        <v>42</v>
      </c>
      <c r="D103" s="77" t="s">
        <v>43</v>
      </c>
      <c r="E103" s="74" t="s">
        <v>346</v>
      </c>
      <c r="F103" s="68">
        <v>3405.68</v>
      </c>
      <c r="G103" s="68"/>
      <c r="H103" s="68"/>
      <c r="I103" s="68">
        <f t="shared" ref="I103" si="52">IF(F103="","",G103+H103)</f>
        <v>0</v>
      </c>
      <c r="J103" s="68">
        <f t="shared" ref="J103" si="53">IF(F103="","",ROUND((F103*G103),2))</f>
        <v>0</v>
      </c>
      <c r="K103" s="68">
        <f t="shared" ref="K103" si="54">IF(F103="","",ROUND((F103*H103),2))</f>
        <v>0</v>
      </c>
      <c r="L103" s="68">
        <f t="shared" ref="L103" si="55">IF(F103="","",ROUND((F103*I103),2))</f>
        <v>0</v>
      </c>
      <c r="M103" s="68"/>
      <c r="N103" s="72"/>
      <c r="O103" s="8"/>
    </row>
    <row r="104" spans="1:15" s="9" customFormat="1" ht="24" customHeight="1">
      <c r="A104" s="268"/>
      <c r="B104" s="75" t="s">
        <v>767</v>
      </c>
      <c r="C104" s="75">
        <v>90004</v>
      </c>
      <c r="D104" s="77" t="s">
        <v>377</v>
      </c>
      <c r="E104" s="74" t="s">
        <v>346</v>
      </c>
      <c r="F104" s="68">
        <v>357.77</v>
      </c>
      <c r="G104" s="68"/>
      <c r="H104" s="68"/>
      <c r="I104" s="68">
        <f t="shared" si="48"/>
        <v>0</v>
      </c>
      <c r="J104" s="68">
        <f t="shared" si="49"/>
        <v>0</v>
      </c>
      <c r="K104" s="68">
        <f t="shared" si="50"/>
        <v>0</v>
      </c>
      <c r="L104" s="68">
        <f t="shared" si="51"/>
        <v>0</v>
      </c>
      <c r="M104" s="68"/>
      <c r="N104" s="72"/>
      <c r="O104" s="8"/>
    </row>
    <row r="105" spans="1:15" s="9" customFormat="1" ht="12.75" customHeight="1">
      <c r="A105" s="268"/>
      <c r="B105" s="75" t="s">
        <v>768</v>
      </c>
      <c r="C105" s="75">
        <v>90584</v>
      </c>
      <c r="D105" s="77" t="s">
        <v>602</v>
      </c>
      <c r="E105" s="74" t="s">
        <v>346</v>
      </c>
      <c r="F105" s="68">
        <v>81.540000000000006</v>
      </c>
      <c r="G105" s="68"/>
      <c r="H105" s="68"/>
      <c r="I105" s="68">
        <f t="shared" si="48"/>
        <v>0</v>
      </c>
      <c r="J105" s="68">
        <f t="shared" si="49"/>
        <v>0</v>
      </c>
      <c r="K105" s="68">
        <f t="shared" si="50"/>
        <v>0</v>
      </c>
      <c r="L105" s="68">
        <f t="shared" si="51"/>
        <v>0</v>
      </c>
      <c r="M105" s="68"/>
      <c r="N105" s="72"/>
      <c r="O105" s="8"/>
    </row>
    <row r="106" spans="1:15" s="9" customFormat="1" ht="24" customHeight="1">
      <c r="A106" s="268"/>
      <c r="B106" s="75" t="s">
        <v>769</v>
      </c>
      <c r="C106" s="75" t="s">
        <v>110</v>
      </c>
      <c r="D106" s="77" t="s">
        <v>111</v>
      </c>
      <c r="E106" s="74" t="s">
        <v>346</v>
      </c>
      <c r="F106" s="68">
        <v>869.85</v>
      </c>
      <c r="G106" s="68"/>
      <c r="H106" s="68"/>
      <c r="I106" s="68">
        <f t="shared" si="48"/>
        <v>0</v>
      </c>
      <c r="J106" s="68">
        <f t="shared" si="49"/>
        <v>0</v>
      </c>
      <c r="K106" s="68">
        <f t="shared" si="50"/>
        <v>0</v>
      </c>
      <c r="L106" s="68">
        <f t="shared" si="51"/>
        <v>0</v>
      </c>
      <c r="M106" s="68"/>
      <c r="N106" s="72"/>
      <c r="O106" s="8"/>
    </row>
    <row r="107" spans="1:15" s="9" customFormat="1" ht="36" customHeight="1">
      <c r="A107" s="268"/>
      <c r="B107" s="75" t="s">
        <v>770</v>
      </c>
      <c r="C107" s="75" t="s">
        <v>109</v>
      </c>
      <c r="D107" s="77" t="s">
        <v>19</v>
      </c>
      <c r="E107" s="74" t="s">
        <v>346</v>
      </c>
      <c r="F107" s="68">
        <v>1461.79</v>
      </c>
      <c r="G107" s="68"/>
      <c r="H107" s="68"/>
      <c r="I107" s="68">
        <f t="shared" si="48"/>
        <v>0</v>
      </c>
      <c r="J107" s="68">
        <f t="shared" si="49"/>
        <v>0</v>
      </c>
      <c r="K107" s="68">
        <f t="shared" si="50"/>
        <v>0</v>
      </c>
      <c r="L107" s="68">
        <f t="shared" si="51"/>
        <v>0</v>
      </c>
      <c r="M107" s="68"/>
      <c r="N107" s="72"/>
      <c r="O107" s="8"/>
    </row>
    <row r="108" spans="1:15" s="9" customFormat="1" ht="12.75" customHeight="1">
      <c r="A108" s="268"/>
      <c r="B108" s="75" t="s">
        <v>771</v>
      </c>
      <c r="C108" s="75">
        <v>90672</v>
      </c>
      <c r="D108" s="77" t="s">
        <v>2261</v>
      </c>
      <c r="E108" s="74" t="s">
        <v>346</v>
      </c>
      <c r="F108" s="68">
        <v>2786.88</v>
      </c>
      <c r="G108" s="68"/>
      <c r="H108" s="68"/>
      <c r="I108" s="68">
        <f>IF(F108="","",G108+H108)</f>
        <v>0</v>
      </c>
      <c r="J108" s="68">
        <f>IF(F108="","",ROUND((F108*G108),2))</f>
        <v>0</v>
      </c>
      <c r="K108" s="68">
        <f>IF(F108="","",ROUND((F108*H108),2))</f>
        <v>0</v>
      </c>
      <c r="L108" s="68">
        <f>IF(F108="","",ROUND((F108*I108),2))</f>
        <v>0</v>
      </c>
      <c r="M108" s="68"/>
      <c r="N108" s="72"/>
      <c r="O108" s="8"/>
    </row>
    <row r="109" spans="1:15" s="9" customFormat="1" ht="12.75" customHeight="1">
      <c r="A109" s="268"/>
      <c r="B109" s="75" t="s">
        <v>772</v>
      </c>
      <c r="C109" s="75">
        <v>90585</v>
      </c>
      <c r="D109" s="77" t="s">
        <v>603</v>
      </c>
      <c r="E109" s="74" t="s">
        <v>346</v>
      </c>
      <c r="F109" s="68">
        <v>139.19</v>
      </c>
      <c r="G109" s="68"/>
      <c r="H109" s="68"/>
      <c r="I109" s="68">
        <f t="shared" si="48"/>
        <v>0</v>
      </c>
      <c r="J109" s="68">
        <f t="shared" si="49"/>
        <v>0</v>
      </c>
      <c r="K109" s="68">
        <f t="shared" si="50"/>
        <v>0</v>
      </c>
      <c r="L109" s="68">
        <f t="shared" si="51"/>
        <v>0</v>
      </c>
      <c r="M109" s="68"/>
      <c r="N109" s="72"/>
      <c r="O109" s="8"/>
    </row>
    <row r="110" spans="1:15" s="9" customFormat="1" ht="12.75" customHeight="1">
      <c r="A110" s="268"/>
      <c r="B110" s="75" t="s">
        <v>773</v>
      </c>
      <c r="C110" s="75">
        <v>90586</v>
      </c>
      <c r="D110" s="77" t="s">
        <v>604</v>
      </c>
      <c r="E110" s="74" t="s">
        <v>346</v>
      </c>
      <c r="F110" s="68">
        <v>1877.06</v>
      </c>
      <c r="G110" s="68"/>
      <c r="H110" s="68"/>
      <c r="I110" s="68">
        <f t="shared" si="48"/>
        <v>0</v>
      </c>
      <c r="J110" s="68">
        <f t="shared" si="49"/>
        <v>0</v>
      </c>
      <c r="K110" s="68">
        <f t="shared" si="50"/>
        <v>0</v>
      </c>
      <c r="L110" s="68">
        <f t="shared" si="51"/>
        <v>0</v>
      </c>
      <c r="M110" s="68"/>
      <c r="N110" s="72"/>
      <c r="O110" s="8"/>
    </row>
    <row r="111" spans="1:15" s="9" customFormat="1" ht="36" customHeight="1">
      <c r="A111" s="268"/>
      <c r="B111" s="75" t="s">
        <v>774</v>
      </c>
      <c r="C111" s="75">
        <v>73676</v>
      </c>
      <c r="D111" s="151" t="s">
        <v>47</v>
      </c>
      <c r="E111" s="64" t="s">
        <v>346</v>
      </c>
      <c r="F111" s="68">
        <v>272.45999999999998</v>
      </c>
      <c r="G111" s="69"/>
      <c r="H111" s="69"/>
      <c r="I111" s="69">
        <f t="shared" si="48"/>
        <v>0</v>
      </c>
      <c r="J111" s="69">
        <f t="shared" si="49"/>
        <v>0</v>
      </c>
      <c r="K111" s="69">
        <f t="shared" si="50"/>
        <v>0</v>
      </c>
      <c r="L111" s="69">
        <f t="shared" si="51"/>
        <v>0</v>
      </c>
      <c r="M111" s="69"/>
      <c r="N111" s="72"/>
      <c r="O111" s="8"/>
    </row>
    <row r="112" spans="1:15" s="9" customFormat="1" ht="12.75" customHeight="1">
      <c r="A112" s="268"/>
      <c r="B112" s="75" t="s">
        <v>775</v>
      </c>
      <c r="C112" s="75">
        <v>90562</v>
      </c>
      <c r="D112" s="77" t="s">
        <v>585</v>
      </c>
      <c r="E112" s="74" t="s">
        <v>346</v>
      </c>
      <c r="F112" s="68">
        <v>58.9</v>
      </c>
      <c r="G112" s="68"/>
      <c r="H112" s="68"/>
      <c r="I112" s="68">
        <f t="shared" si="48"/>
        <v>0</v>
      </c>
      <c r="J112" s="68">
        <f t="shared" si="49"/>
        <v>0</v>
      </c>
      <c r="K112" s="68">
        <f t="shared" si="50"/>
        <v>0</v>
      </c>
      <c r="L112" s="68">
        <f t="shared" si="51"/>
        <v>0</v>
      </c>
      <c r="M112" s="68"/>
      <c r="N112" s="72"/>
      <c r="O112" s="8"/>
    </row>
    <row r="113" spans="1:15" s="9" customFormat="1" ht="12.75" customHeight="1">
      <c r="A113" s="268"/>
      <c r="B113" s="75" t="s">
        <v>776</v>
      </c>
      <c r="C113" s="75">
        <v>90692</v>
      </c>
      <c r="D113" s="77" t="s">
        <v>657</v>
      </c>
      <c r="E113" s="74" t="s">
        <v>345</v>
      </c>
      <c r="F113" s="68">
        <v>128.80000000000001</v>
      </c>
      <c r="G113" s="68"/>
      <c r="H113" s="68"/>
      <c r="I113" s="68">
        <f t="shared" si="48"/>
        <v>0</v>
      </c>
      <c r="J113" s="68">
        <f t="shared" si="49"/>
        <v>0</v>
      </c>
      <c r="K113" s="68">
        <f t="shared" si="50"/>
        <v>0</v>
      </c>
      <c r="L113" s="68">
        <f t="shared" si="51"/>
        <v>0</v>
      </c>
      <c r="M113" s="68"/>
      <c r="N113" s="72"/>
      <c r="O113" s="8"/>
    </row>
    <row r="114" spans="1:15" s="9" customFormat="1" ht="12" customHeight="1">
      <c r="A114" s="268"/>
      <c r="B114" s="75" t="s">
        <v>777</v>
      </c>
      <c r="C114" s="75" t="s">
        <v>45</v>
      </c>
      <c r="D114" s="77" t="s">
        <v>46</v>
      </c>
      <c r="E114" s="74" t="s">
        <v>346</v>
      </c>
      <c r="F114" s="68">
        <v>30.27</v>
      </c>
      <c r="G114" s="68"/>
      <c r="H114" s="68"/>
      <c r="I114" s="68">
        <f t="shared" si="48"/>
        <v>0</v>
      </c>
      <c r="J114" s="68">
        <f t="shared" si="49"/>
        <v>0</v>
      </c>
      <c r="K114" s="68">
        <f t="shared" si="50"/>
        <v>0</v>
      </c>
      <c r="L114" s="68">
        <f t="shared" si="51"/>
        <v>0</v>
      </c>
      <c r="M114" s="68"/>
      <c r="N114" s="72"/>
      <c r="O114" s="8"/>
    </row>
    <row r="115" spans="1:15" s="9" customFormat="1" ht="36" customHeight="1">
      <c r="A115" s="268"/>
      <c r="B115" s="75" t="s">
        <v>778</v>
      </c>
      <c r="C115" s="75" t="s">
        <v>114</v>
      </c>
      <c r="D115" s="77" t="s">
        <v>115</v>
      </c>
      <c r="E115" s="74" t="s">
        <v>345</v>
      </c>
      <c r="F115" s="68">
        <v>268</v>
      </c>
      <c r="G115" s="68"/>
      <c r="H115" s="68"/>
      <c r="I115" s="68">
        <f t="shared" si="48"/>
        <v>0</v>
      </c>
      <c r="J115" s="68">
        <f t="shared" si="49"/>
        <v>0</v>
      </c>
      <c r="K115" s="68">
        <f t="shared" si="50"/>
        <v>0</v>
      </c>
      <c r="L115" s="68">
        <f t="shared" si="51"/>
        <v>0</v>
      </c>
      <c r="M115" s="68"/>
      <c r="N115" s="72"/>
      <c r="O115" s="8"/>
    </row>
    <row r="116" spans="1:15" s="9" customFormat="1" ht="24" customHeight="1">
      <c r="A116" s="268"/>
      <c r="B116" s="75" t="s">
        <v>779</v>
      </c>
      <c r="C116" s="75" t="s">
        <v>113</v>
      </c>
      <c r="D116" s="77" t="s">
        <v>2256</v>
      </c>
      <c r="E116" s="74" t="s">
        <v>345</v>
      </c>
      <c r="F116" s="68">
        <v>268</v>
      </c>
      <c r="G116" s="68"/>
      <c r="H116" s="68"/>
      <c r="I116" s="68">
        <f t="shared" si="48"/>
        <v>0</v>
      </c>
      <c r="J116" s="68">
        <f t="shared" si="49"/>
        <v>0</v>
      </c>
      <c r="K116" s="68">
        <f t="shared" si="50"/>
        <v>0</v>
      </c>
      <c r="L116" s="68">
        <f t="shared" si="51"/>
        <v>0</v>
      </c>
      <c r="M116" s="68"/>
      <c r="N116" s="72"/>
      <c r="O116" s="8"/>
    </row>
    <row r="117" spans="1:15" s="9" customFormat="1" ht="24" customHeight="1">
      <c r="A117" s="268"/>
      <c r="B117" s="75" t="s">
        <v>780</v>
      </c>
      <c r="C117" s="75">
        <v>90695</v>
      </c>
      <c r="D117" s="77" t="s">
        <v>660</v>
      </c>
      <c r="E117" s="74" t="s">
        <v>345</v>
      </c>
      <c r="F117" s="68">
        <v>265</v>
      </c>
      <c r="G117" s="68"/>
      <c r="H117" s="68"/>
      <c r="I117" s="68">
        <f>IF(F117="","",G117+H117)</f>
        <v>0</v>
      </c>
      <c r="J117" s="68">
        <f>IF(F117="","",ROUND((F117*G117),2))</f>
        <v>0</v>
      </c>
      <c r="K117" s="68">
        <f>IF(F117="","",ROUND((F117*H117),2))</f>
        <v>0</v>
      </c>
      <c r="L117" s="68">
        <f>IF(F117="","",ROUND((F117*I117),2))</f>
        <v>0</v>
      </c>
      <c r="M117" s="68"/>
      <c r="N117" s="72"/>
      <c r="O117" s="8"/>
    </row>
    <row r="118" spans="1:15" s="9" customFormat="1" ht="12" customHeight="1">
      <c r="A118" s="268"/>
      <c r="B118" s="75" t="s">
        <v>781</v>
      </c>
      <c r="C118" s="75"/>
      <c r="D118" s="275" t="s">
        <v>783</v>
      </c>
      <c r="E118" s="76"/>
      <c r="F118" s="68"/>
      <c r="G118" s="68"/>
      <c r="H118" s="68"/>
      <c r="I118" s="68" t="str">
        <f t="shared" si="48"/>
        <v/>
      </c>
      <c r="J118" s="68" t="str">
        <f t="shared" si="49"/>
        <v/>
      </c>
      <c r="K118" s="68" t="str">
        <f t="shared" si="50"/>
        <v/>
      </c>
      <c r="L118" s="68" t="str">
        <f t="shared" si="51"/>
        <v/>
      </c>
      <c r="M118" s="68"/>
      <c r="N118" s="72"/>
      <c r="O118" s="8"/>
    </row>
    <row r="119" spans="1:15" s="9" customFormat="1" ht="36" customHeight="1">
      <c r="A119" s="268"/>
      <c r="B119" s="75" t="s">
        <v>782</v>
      </c>
      <c r="C119" s="75">
        <v>87878</v>
      </c>
      <c r="D119" s="77" t="s">
        <v>16</v>
      </c>
      <c r="E119" s="75" t="s">
        <v>346</v>
      </c>
      <c r="F119" s="68">
        <v>9549.6</v>
      </c>
      <c r="G119" s="68"/>
      <c r="H119" s="68"/>
      <c r="I119" s="68">
        <f t="shared" si="48"/>
        <v>0</v>
      </c>
      <c r="J119" s="68">
        <f t="shared" si="49"/>
        <v>0</v>
      </c>
      <c r="K119" s="68">
        <f t="shared" si="50"/>
        <v>0</v>
      </c>
      <c r="L119" s="68">
        <f t="shared" si="51"/>
        <v>0</v>
      </c>
      <c r="M119" s="68"/>
      <c r="N119" s="72"/>
      <c r="O119" s="8"/>
    </row>
    <row r="120" spans="1:15" s="9" customFormat="1" ht="36" customHeight="1">
      <c r="A120" s="268"/>
      <c r="B120" s="75" t="s">
        <v>784</v>
      </c>
      <c r="C120" s="75">
        <v>87904</v>
      </c>
      <c r="D120" s="77" t="s">
        <v>15</v>
      </c>
      <c r="E120" s="75" t="s">
        <v>346</v>
      </c>
      <c r="F120" s="68">
        <v>5874.84</v>
      </c>
      <c r="G120" s="68"/>
      <c r="H120" s="68"/>
      <c r="I120" s="68">
        <f t="shared" ref="I120" si="56">IF(F120="","",G120+H120)</f>
        <v>0</v>
      </c>
      <c r="J120" s="68">
        <f t="shared" ref="J120" si="57">IF(F120="","",ROUND((F120*G120),2))</f>
        <v>0</v>
      </c>
      <c r="K120" s="68">
        <f t="shared" ref="K120" si="58">IF(F120="","",ROUND((F120*H120),2))</f>
        <v>0</v>
      </c>
      <c r="L120" s="68">
        <f t="shared" ref="L120" si="59">IF(F120="","",ROUND((F120*I120),2))</f>
        <v>0</v>
      </c>
      <c r="M120" s="68"/>
      <c r="N120" s="72"/>
      <c r="O120" s="8"/>
    </row>
    <row r="121" spans="1:15" s="9" customFormat="1" ht="48" customHeight="1">
      <c r="A121" s="268"/>
      <c r="B121" s="75" t="s">
        <v>785</v>
      </c>
      <c r="C121" s="75">
        <v>87531</v>
      </c>
      <c r="D121" s="77" t="s">
        <v>18</v>
      </c>
      <c r="E121" s="75" t="s">
        <v>346</v>
      </c>
      <c r="F121" s="68">
        <v>9549.6</v>
      </c>
      <c r="G121" s="68"/>
      <c r="H121" s="68"/>
      <c r="I121" s="68">
        <f t="shared" ref="I121" si="60">IF(F121="","",G121+H121)</f>
        <v>0</v>
      </c>
      <c r="J121" s="68">
        <f t="shared" ref="J121" si="61">IF(F121="","",ROUND((F121*G121),2))</f>
        <v>0</v>
      </c>
      <c r="K121" s="68">
        <f t="shared" ref="K121" si="62">IF(F121="","",ROUND((F121*H121),2))</f>
        <v>0</v>
      </c>
      <c r="L121" s="68">
        <f t="shared" ref="L121" si="63">IF(F121="","",ROUND((F121*I121),2))</f>
        <v>0</v>
      </c>
      <c r="M121" s="68"/>
      <c r="N121" s="72"/>
      <c r="O121" s="8"/>
    </row>
    <row r="122" spans="1:15" s="9" customFormat="1" ht="36" customHeight="1">
      <c r="A122" s="268"/>
      <c r="B122" s="75" t="s">
        <v>786</v>
      </c>
      <c r="C122" s="75">
        <v>87775</v>
      </c>
      <c r="D122" s="77" t="s">
        <v>4</v>
      </c>
      <c r="E122" s="75" t="s">
        <v>346</v>
      </c>
      <c r="F122" s="68">
        <v>5874.84</v>
      </c>
      <c r="G122" s="68"/>
      <c r="H122" s="68"/>
      <c r="I122" s="68">
        <f t="shared" si="48"/>
        <v>0</v>
      </c>
      <c r="J122" s="68">
        <f t="shared" si="49"/>
        <v>0</v>
      </c>
      <c r="K122" s="68">
        <f t="shared" si="50"/>
        <v>0</v>
      </c>
      <c r="L122" s="68">
        <f t="shared" si="51"/>
        <v>0</v>
      </c>
      <c r="M122" s="68"/>
      <c r="N122" s="72"/>
      <c r="O122" s="8"/>
    </row>
    <row r="123" spans="1:15" s="9" customFormat="1" ht="12" customHeight="1">
      <c r="A123" s="268"/>
      <c r="B123" s="75" t="s">
        <v>787</v>
      </c>
      <c r="C123" s="75">
        <v>88497</v>
      </c>
      <c r="D123" s="77" t="s">
        <v>9</v>
      </c>
      <c r="E123" s="75" t="s">
        <v>346</v>
      </c>
      <c r="F123" s="68">
        <v>8189.95</v>
      </c>
      <c r="G123" s="68"/>
      <c r="H123" s="68"/>
      <c r="I123" s="68">
        <f t="shared" ref="I123" si="64">IF(F123="","",G123+H123)</f>
        <v>0</v>
      </c>
      <c r="J123" s="68">
        <f t="shared" ref="J123" si="65">IF(F123="","",ROUND((F123*G123),2))</f>
        <v>0</v>
      </c>
      <c r="K123" s="68">
        <f t="shared" ref="K123" si="66">IF(F123="","",ROUND((F123*H123),2))</f>
        <v>0</v>
      </c>
      <c r="L123" s="68">
        <f t="shared" ref="L123" si="67">IF(F123="","",ROUND((F123*I123),2))</f>
        <v>0</v>
      </c>
      <c r="M123" s="68"/>
      <c r="N123" s="72"/>
      <c r="O123" s="8"/>
    </row>
    <row r="124" spans="1:15" s="9" customFormat="1" ht="12.75" customHeight="1">
      <c r="A124" s="268"/>
      <c r="B124" s="75" t="s">
        <v>788</v>
      </c>
      <c r="C124" s="75">
        <v>90730</v>
      </c>
      <c r="D124" s="77" t="s">
        <v>789</v>
      </c>
      <c r="E124" s="74" t="s">
        <v>346</v>
      </c>
      <c r="F124" s="68">
        <v>8189.95</v>
      </c>
      <c r="G124" s="68"/>
      <c r="H124" s="68"/>
      <c r="I124" s="68">
        <f>IF(F124="","",G124+H124)</f>
        <v>0</v>
      </c>
      <c r="J124" s="68">
        <f>IF(F124="","",ROUND((F124*G124),2))</f>
        <v>0</v>
      </c>
      <c r="K124" s="68">
        <f>IF(F124="","",ROUND((F124*H124),2))</f>
        <v>0</v>
      </c>
      <c r="L124" s="68">
        <f>IF(F124="","",ROUND((F124*I124),2))</f>
        <v>0</v>
      </c>
      <c r="M124" s="68"/>
      <c r="N124" s="72"/>
      <c r="O124" s="8"/>
    </row>
    <row r="125" spans="1:15" s="9" customFormat="1" ht="12.75" customHeight="1">
      <c r="A125" s="268"/>
      <c r="B125" s="75" t="s">
        <v>790</v>
      </c>
      <c r="C125" s="75">
        <v>90152</v>
      </c>
      <c r="D125" s="77" t="s">
        <v>407</v>
      </c>
      <c r="E125" s="74" t="s">
        <v>346</v>
      </c>
      <c r="F125" s="68">
        <v>1561.81</v>
      </c>
      <c r="G125" s="68"/>
      <c r="H125" s="68"/>
      <c r="I125" s="68">
        <f>IF(F125="","",G125+H125)</f>
        <v>0</v>
      </c>
      <c r="J125" s="68">
        <f>IF(F125="","",ROUND((F125*G125),2))</f>
        <v>0</v>
      </c>
      <c r="K125" s="68">
        <f>IF(F125="","",ROUND((F125*H125),2))</f>
        <v>0</v>
      </c>
      <c r="L125" s="68">
        <f>IF(F125="","",ROUND((F125*I125),2))</f>
        <v>0</v>
      </c>
      <c r="M125" s="68"/>
      <c r="N125" s="72"/>
      <c r="O125" s="8"/>
    </row>
    <row r="126" spans="1:15" s="9" customFormat="1" ht="36" customHeight="1">
      <c r="A126" s="268"/>
      <c r="B126" s="75" t="s">
        <v>791</v>
      </c>
      <c r="C126" s="75">
        <v>88428</v>
      </c>
      <c r="D126" s="77" t="s">
        <v>14</v>
      </c>
      <c r="E126" s="75" t="s">
        <v>346</v>
      </c>
      <c r="F126" s="68">
        <v>4776.16</v>
      </c>
      <c r="G126" s="68"/>
      <c r="H126" s="68"/>
      <c r="I126" s="68">
        <f t="shared" ref="I126" si="68">IF(F126="","",G126+H126)</f>
        <v>0</v>
      </c>
      <c r="J126" s="68">
        <f t="shared" ref="J126" si="69">IF(F126="","",ROUND((F126*G126),2))</f>
        <v>0</v>
      </c>
      <c r="K126" s="68">
        <f t="shared" ref="K126" si="70">IF(F126="","",ROUND((F126*H126),2))</f>
        <v>0</v>
      </c>
      <c r="L126" s="68">
        <f t="shared" ref="L126" si="71">IF(F126="","",ROUND((F126*I126),2))</f>
        <v>0</v>
      </c>
      <c r="M126" s="68"/>
      <c r="N126" s="72"/>
      <c r="O126" s="8"/>
    </row>
    <row r="127" spans="1:15" s="9" customFormat="1" ht="12.75" customHeight="1">
      <c r="A127" s="268"/>
      <c r="B127" s="75" t="s">
        <v>792</v>
      </c>
      <c r="C127" s="75">
        <v>90587</v>
      </c>
      <c r="D127" s="77" t="s">
        <v>605</v>
      </c>
      <c r="E127" s="74" t="s">
        <v>346</v>
      </c>
      <c r="F127" s="68">
        <v>41.28</v>
      </c>
      <c r="G127" s="68"/>
      <c r="H127" s="68"/>
      <c r="I127" s="68">
        <f t="shared" si="48"/>
        <v>0</v>
      </c>
      <c r="J127" s="68">
        <f t="shared" si="49"/>
        <v>0</v>
      </c>
      <c r="K127" s="68">
        <f t="shared" si="50"/>
        <v>0</v>
      </c>
      <c r="L127" s="68">
        <f t="shared" si="51"/>
        <v>0</v>
      </c>
      <c r="M127" s="68"/>
      <c r="N127" s="72"/>
      <c r="O127" s="8"/>
    </row>
    <row r="128" spans="1:15" s="9" customFormat="1" ht="12.75" customHeight="1">
      <c r="A128" s="268"/>
      <c r="B128" s="75" t="s">
        <v>793</v>
      </c>
      <c r="C128" s="75">
        <v>90006</v>
      </c>
      <c r="D128" s="77" t="s">
        <v>378</v>
      </c>
      <c r="E128" s="74" t="s">
        <v>346</v>
      </c>
      <c r="F128" s="68">
        <v>148.69999999999999</v>
      </c>
      <c r="G128" s="68"/>
      <c r="H128" s="68"/>
      <c r="I128" s="68">
        <f t="shared" si="48"/>
        <v>0</v>
      </c>
      <c r="J128" s="68">
        <f t="shared" si="49"/>
        <v>0</v>
      </c>
      <c r="K128" s="68">
        <f t="shared" si="50"/>
        <v>0</v>
      </c>
      <c r="L128" s="68">
        <f t="shared" si="51"/>
        <v>0</v>
      </c>
      <c r="M128" s="68"/>
      <c r="N128" s="72"/>
      <c r="O128" s="8"/>
    </row>
    <row r="129" spans="1:15" s="9" customFormat="1" ht="12">
      <c r="A129" s="268"/>
      <c r="B129" s="75" t="s">
        <v>794</v>
      </c>
      <c r="C129" s="75">
        <v>90593</v>
      </c>
      <c r="D129" s="77" t="s">
        <v>608</v>
      </c>
      <c r="E129" s="74" t="s">
        <v>346</v>
      </c>
      <c r="F129" s="68">
        <v>296.77</v>
      </c>
      <c r="G129" s="68"/>
      <c r="H129" s="68"/>
      <c r="I129" s="68">
        <f t="shared" si="48"/>
        <v>0</v>
      </c>
      <c r="J129" s="68">
        <f t="shared" si="49"/>
        <v>0</v>
      </c>
      <c r="K129" s="68">
        <f t="shared" si="50"/>
        <v>0</v>
      </c>
      <c r="L129" s="68">
        <f t="shared" si="51"/>
        <v>0</v>
      </c>
      <c r="M129" s="68"/>
      <c r="N129" s="72"/>
      <c r="O129" s="8"/>
    </row>
    <row r="130" spans="1:15" s="9" customFormat="1" ht="12.75" customHeight="1">
      <c r="A130" s="268"/>
      <c r="B130" s="75" t="s">
        <v>795</v>
      </c>
      <c r="C130" s="75">
        <v>90590</v>
      </c>
      <c r="D130" s="77" t="s">
        <v>607</v>
      </c>
      <c r="E130" s="74" t="s">
        <v>346</v>
      </c>
      <c r="F130" s="68">
        <v>126.28</v>
      </c>
      <c r="G130" s="68"/>
      <c r="H130" s="68"/>
      <c r="I130" s="68">
        <f t="shared" si="48"/>
        <v>0</v>
      </c>
      <c r="J130" s="68">
        <f t="shared" si="49"/>
        <v>0</v>
      </c>
      <c r="K130" s="68">
        <f t="shared" si="50"/>
        <v>0</v>
      </c>
      <c r="L130" s="68">
        <f t="shared" si="51"/>
        <v>0</v>
      </c>
      <c r="M130" s="68"/>
      <c r="N130" s="72"/>
      <c r="O130" s="8"/>
    </row>
    <row r="131" spans="1:15" s="9" customFormat="1" ht="12.75" customHeight="1">
      <c r="A131" s="268"/>
      <c r="B131" s="75" t="s">
        <v>796</v>
      </c>
      <c r="C131" s="75">
        <v>90688</v>
      </c>
      <c r="D131" s="77" t="s">
        <v>653</v>
      </c>
      <c r="E131" s="74" t="s">
        <v>345</v>
      </c>
      <c r="F131" s="68">
        <v>36.799999999999997</v>
      </c>
      <c r="G131" s="68"/>
      <c r="H131" s="68"/>
      <c r="I131" s="68">
        <f t="shared" si="48"/>
        <v>0</v>
      </c>
      <c r="J131" s="68">
        <f t="shared" si="49"/>
        <v>0</v>
      </c>
      <c r="K131" s="68">
        <f t="shared" si="50"/>
        <v>0</v>
      </c>
      <c r="L131" s="68">
        <f t="shared" si="51"/>
        <v>0</v>
      </c>
      <c r="M131" s="68"/>
      <c r="N131" s="72"/>
      <c r="O131" s="8"/>
    </row>
    <row r="132" spans="1:15" s="9" customFormat="1" ht="12.75" customHeight="1">
      <c r="A132" s="268"/>
      <c r="B132" s="75" t="s">
        <v>797</v>
      </c>
      <c r="C132" s="75">
        <v>90693</v>
      </c>
      <c r="D132" s="77" t="s">
        <v>658</v>
      </c>
      <c r="E132" s="74" t="s">
        <v>345</v>
      </c>
      <c r="F132" s="68">
        <v>1424.59</v>
      </c>
      <c r="G132" s="68"/>
      <c r="H132" s="68"/>
      <c r="I132" s="68">
        <f t="shared" si="48"/>
        <v>0</v>
      </c>
      <c r="J132" s="68">
        <f t="shared" si="49"/>
        <v>0</v>
      </c>
      <c r="K132" s="68">
        <f t="shared" si="50"/>
        <v>0</v>
      </c>
      <c r="L132" s="68">
        <f t="shared" si="51"/>
        <v>0</v>
      </c>
      <c r="M132" s="68"/>
      <c r="N132" s="72"/>
      <c r="O132" s="8"/>
    </row>
    <row r="133" spans="1:15" s="9" customFormat="1" ht="12.75" customHeight="1">
      <c r="A133" s="268"/>
      <c r="B133" s="75" t="s">
        <v>798</v>
      </c>
      <c r="C133" s="75">
        <v>90694</v>
      </c>
      <c r="D133" s="77" t="s">
        <v>659</v>
      </c>
      <c r="E133" s="74" t="s">
        <v>345</v>
      </c>
      <c r="F133" s="68">
        <v>54</v>
      </c>
      <c r="G133" s="68"/>
      <c r="H133" s="68"/>
      <c r="I133" s="68">
        <f t="shared" si="48"/>
        <v>0</v>
      </c>
      <c r="J133" s="68">
        <f t="shared" si="49"/>
        <v>0</v>
      </c>
      <c r="K133" s="68">
        <f t="shared" si="50"/>
        <v>0</v>
      </c>
      <c r="L133" s="68">
        <f t="shared" si="51"/>
        <v>0</v>
      </c>
      <c r="M133" s="68"/>
      <c r="N133" s="72"/>
      <c r="O133" s="8"/>
    </row>
    <row r="134" spans="1:15" s="9" customFormat="1" ht="12">
      <c r="A134" s="268"/>
      <c r="B134" s="75" t="s">
        <v>799</v>
      </c>
      <c r="C134" s="75">
        <v>90097</v>
      </c>
      <c r="D134" s="77" t="s">
        <v>402</v>
      </c>
      <c r="E134" s="74" t="s">
        <v>346</v>
      </c>
      <c r="F134" s="68">
        <v>20</v>
      </c>
      <c r="G134" s="68"/>
      <c r="H134" s="68"/>
      <c r="I134" s="68">
        <f t="shared" si="48"/>
        <v>0</v>
      </c>
      <c r="J134" s="68">
        <f t="shared" si="49"/>
        <v>0</v>
      </c>
      <c r="K134" s="68">
        <f t="shared" si="50"/>
        <v>0</v>
      </c>
      <c r="L134" s="68">
        <f t="shared" si="51"/>
        <v>0</v>
      </c>
      <c r="M134" s="68"/>
      <c r="N134" s="72"/>
      <c r="O134" s="8"/>
    </row>
    <row r="135" spans="1:15" s="9" customFormat="1" ht="24" customHeight="1">
      <c r="A135" s="268"/>
      <c r="B135" s="75" t="s">
        <v>800</v>
      </c>
      <c r="C135" s="75" t="s">
        <v>23</v>
      </c>
      <c r="D135" s="77" t="s">
        <v>24</v>
      </c>
      <c r="E135" s="75" t="s">
        <v>345</v>
      </c>
      <c r="F135" s="68">
        <v>220</v>
      </c>
      <c r="G135" s="68"/>
      <c r="H135" s="68"/>
      <c r="I135" s="68">
        <f t="shared" si="48"/>
        <v>0</v>
      </c>
      <c r="J135" s="68">
        <f t="shared" si="49"/>
        <v>0</v>
      </c>
      <c r="K135" s="68">
        <f t="shared" si="50"/>
        <v>0</v>
      </c>
      <c r="L135" s="68">
        <f t="shared" si="51"/>
        <v>0</v>
      </c>
      <c r="M135" s="68"/>
      <c r="N135" s="72"/>
      <c r="O135" s="8"/>
    </row>
    <row r="136" spans="1:15" s="9" customFormat="1" ht="12" customHeight="1">
      <c r="A136" s="268"/>
      <c r="B136" s="75" t="s">
        <v>2262</v>
      </c>
      <c r="C136" s="75"/>
      <c r="D136" s="275" t="s">
        <v>802</v>
      </c>
      <c r="E136" s="76"/>
      <c r="F136" s="68"/>
      <c r="G136" s="68"/>
      <c r="H136" s="68"/>
      <c r="I136" s="68" t="str">
        <f t="shared" si="48"/>
        <v/>
      </c>
      <c r="J136" s="68" t="str">
        <f t="shared" si="49"/>
        <v/>
      </c>
      <c r="K136" s="68" t="str">
        <f t="shared" si="50"/>
        <v/>
      </c>
      <c r="L136" s="68" t="str">
        <f t="shared" si="51"/>
        <v/>
      </c>
      <c r="M136" s="68"/>
      <c r="N136" s="72"/>
      <c r="O136" s="8"/>
    </row>
    <row r="137" spans="1:15" s="9" customFormat="1" ht="24" customHeight="1">
      <c r="A137" s="268"/>
      <c r="B137" s="75" t="s">
        <v>801</v>
      </c>
      <c r="C137" s="75">
        <v>87887</v>
      </c>
      <c r="D137" s="77" t="s">
        <v>3</v>
      </c>
      <c r="E137" s="75" t="s">
        <v>346</v>
      </c>
      <c r="F137" s="68">
        <v>288.41000000000003</v>
      </c>
      <c r="G137" s="68"/>
      <c r="H137" s="68"/>
      <c r="I137" s="68">
        <f t="shared" si="48"/>
        <v>0</v>
      </c>
      <c r="J137" s="68">
        <f t="shared" si="49"/>
        <v>0</v>
      </c>
      <c r="K137" s="68">
        <f t="shared" si="50"/>
        <v>0</v>
      </c>
      <c r="L137" s="68">
        <f t="shared" si="51"/>
        <v>0</v>
      </c>
      <c r="M137" s="68"/>
      <c r="N137" s="72"/>
      <c r="O137" s="8"/>
    </row>
    <row r="138" spans="1:15" s="9" customFormat="1" ht="48" customHeight="1">
      <c r="A138" s="268"/>
      <c r="B138" s="75" t="s">
        <v>803</v>
      </c>
      <c r="C138" s="75">
        <v>87531</v>
      </c>
      <c r="D138" s="77" t="s">
        <v>18</v>
      </c>
      <c r="E138" s="75" t="s">
        <v>346</v>
      </c>
      <c r="F138" s="68">
        <v>288.41000000000003</v>
      </c>
      <c r="G138" s="68"/>
      <c r="H138" s="68"/>
      <c r="I138" s="68">
        <f t="shared" ref="I138" si="72">IF(F138="","",G138+H138)</f>
        <v>0</v>
      </c>
      <c r="J138" s="68">
        <f t="shared" ref="J138" si="73">IF(F138="","",ROUND((F138*G138),2))</f>
        <v>0</v>
      </c>
      <c r="K138" s="68">
        <f t="shared" ref="K138" si="74">IF(F138="","",ROUND((F138*H138),2))</f>
        <v>0</v>
      </c>
      <c r="L138" s="68">
        <f t="shared" ref="L138" si="75">IF(F138="","",ROUND((F138*I138),2))</f>
        <v>0</v>
      </c>
      <c r="M138" s="68"/>
      <c r="N138" s="72"/>
      <c r="O138" s="8"/>
    </row>
    <row r="139" spans="1:15" s="9" customFormat="1" ht="24" customHeight="1">
      <c r="A139" s="268"/>
      <c r="B139" s="75" t="s">
        <v>804</v>
      </c>
      <c r="C139" s="75">
        <v>88486</v>
      </c>
      <c r="D139" s="77" t="s">
        <v>13</v>
      </c>
      <c r="E139" s="75" t="s">
        <v>346</v>
      </c>
      <c r="F139" s="68">
        <v>2579.66</v>
      </c>
      <c r="G139" s="68"/>
      <c r="H139" s="68"/>
      <c r="I139" s="68">
        <f t="shared" ref="I139" si="76">IF(F139="","",G139+H139)</f>
        <v>0</v>
      </c>
      <c r="J139" s="68">
        <f t="shared" ref="J139" si="77">IF(F139="","",ROUND((F139*G139),2))</f>
        <v>0</v>
      </c>
      <c r="K139" s="68">
        <f t="shared" ref="K139" si="78">IF(F139="","",ROUND((F139*H139),2))</f>
        <v>0</v>
      </c>
      <c r="L139" s="68">
        <f t="shared" ref="L139" si="79">IF(F139="","",ROUND((F139*I139),2))</f>
        <v>0</v>
      </c>
      <c r="M139" s="68"/>
      <c r="N139" s="72"/>
      <c r="O139" s="8"/>
    </row>
    <row r="140" spans="1:15" s="9" customFormat="1" ht="12" customHeight="1">
      <c r="A140" s="268"/>
      <c r="B140" s="75" t="s">
        <v>805</v>
      </c>
      <c r="C140" s="75">
        <v>88496</v>
      </c>
      <c r="D140" s="77" t="s">
        <v>10</v>
      </c>
      <c r="E140" s="75" t="s">
        <v>346</v>
      </c>
      <c r="F140" s="68">
        <v>2579.66</v>
      </c>
      <c r="G140" s="68"/>
      <c r="H140" s="68"/>
      <c r="I140" s="68">
        <f t="shared" ref="I140" si="80">IF(F140="","",G140+H140)</f>
        <v>0</v>
      </c>
      <c r="J140" s="68">
        <f t="shared" ref="J140" si="81">IF(F140="","",ROUND((F140*G140),2))</f>
        <v>0</v>
      </c>
      <c r="K140" s="68">
        <f t="shared" ref="K140" si="82">IF(F140="","",ROUND((F140*H140),2))</f>
        <v>0</v>
      </c>
      <c r="L140" s="68">
        <f t="shared" ref="L140" si="83">IF(F140="","",ROUND((F140*I140),2))</f>
        <v>0</v>
      </c>
      <c r="M140" s="68"/>
      <c r="N140" s="72"/>
      <c r="O140" s="8"/>
    </row>
    <row r="141" spans="1:15" s="9" customFormat="1" ht="24" customHeight="1">
      <c r="A141" s="268"/>
      <c r="B141" s="75" t="s">
        <v>806</v>
      </c>
      <c r="C141" s="75">
        <v>88488</v>
      </c>
      <c r="D141" s="77" t="s">
        <v>12</v>
      </c>
      <c r="E141" s="75" t="s">
        <v>346</v>
      </c>
      <c r="F141" s="68">
        <v>653.15</v>
      </c>
      <c r="G141" s="68"/>
      <c r="H141" s="68"/>
      <c r="I141" s="68">
        <f t="shared" ref="I141" si="84">IF(F141="","",G141+H141)</f>
        <v>0</v>
      </c>
      <c r="J141" s="68">
        <f t="shared" ref="J141" si="85">IF(F141="","",ROUND((F141*G141),2))</f>
        <v>0</v>
      </c>
      <c r="K141" s="68">
        <f t="shared" ref="K141" si="86">IF(F141="","",ROUND((F141*H141),2))</f>
        <v>0</v>
      </c>
      <c r="L141" s="68">
        <f t="shared" ref="L141" si="87">IF(F141="","",ROUND((F141*I141),2))</f>
        <v>0</v>
      </c>
      <c r="M141" s="68"/>
      <c r="N141" s="72"/>
      <c r="O141" s="8"/>
    </row>
    <row r="142" spans="1:15" s="9" customFormat="1" ht="12" customHeight="1">
      <c r="A142" s="268"/>
      <c r="B142" s="75" t="s">
        <v>807</v>
      </c>
      <c r="C142" s="75">
        <v>88494</v>
      </c>
      <c r="D142" s="77" t="s">
        <v>11</v>
      </c>
      <c r="E142" s="75" t="s">
        <v>346</v>
      </c>
      <c r="F142" s="68">
        <v>653.15</v>
      </c>
      <c r="G142" s="68"/>
      <c r="H142" s="68"/>
      <c r="I142" s="68">
        <f t="shared" ref="I142" si="88">IF(F142="","",G142+H142)</f>
        <v>0</v>
      </c>
      <c r="J142" s="68">
        <f t="shared" ref="J142" si="89">IF(F142="","",ROUND((F142*G142),2))</f>
        <v>0</v>
      </c>
      <c r="K142" s="68">
        <f t="shared" ref="K142" si="90">IF(F142="","",ROUND((F142*H142),2))</f>
        <v>0</v>
      </c>
      <c r="L142" s="68">
        <f t="shared" ref="L142" si="91">IF(F142="","",ROUND((F142*I142),2))</f>
        <v>0</v>
      </c>
      <c r="M142" s="68"/>
      <c r="N142" s="72"/>
      <c r="O142" s="8"/>
    </row>
    <row r="143" spans="1:15" s="9" customFormat="1" ht="12.75" customHeight="1">
      <c r="A143" s="268"/>
      <c r="B143" s="75" t="s">
        <v>808</v>
      </c>
      <c r="C143" s="75">
        <v>90010</v>
      </c>
      <c r="D143" s="77" t="s">
        <v>379</v>
      </c>
      <c r="E143" s="74" t="s">
        <v>346</v>
      </c>
      <c r="F143" s="68">
        <v>2502.09</v>
      </c>
      <c r="G143" s="68"/>
      <c r="H143" s="68"/>
      <c r="I143" s="68">
        <f t="shared" si="48"/>
        <v>0</v>
      </c>
      <c r="J143" s="68">
        <f t="shared" si="49"/>
        <v>0</v>
      </c>
      <c r="K143" s="68">
        <f t="shared" si="50"/>
        <v>0</v>
      </c>
      <c r="L143" s="68">
        <f t="shared" si="51"/>
        <v>0</v>
      </c>
      <c r="M143" s="68"/>
      <c r="N143" s="72"/>
      <c r="O143" s="8"/>
    </row>
    <row r="144" spans="1:15" s="9" customFormat="1" ht="12.75" customHeight="1">
      <c r="A144" s="268"/>
      <c r="B144" s="75" t="s">
        <v>809</v>
      </c>
      <c r="C144" s="75">
        <v>90013</v>
      </c>
      <c r="D144" s="77" t="s">
        <v>381</v>
      </c>
      <c r="E144" s="74" t="s">
        <v>346</v>
      </c>
      <c r="F144" s="68">
        <v>413.99</v>
      </c>
      <c r="G144" s="68"/>
      <c r="H144" s="68"/>
      <c r="I144" s="68">
        <f t="shared" si="48"/>
        <v>0</v>
      </c>
      <c r="J144" s="68">
        <f t="shared" si="49"/>
        <v>0</v>
      </c>
      <c r="K144" s="68">
        <f t="shared" si="50"/>
        <v>0</v>
      </c>
      <c r="L144" s="68">
        <f t="shared" si="51"/>
        <v>0</v>
      </c>
      <c r="M144" s="68"/>
      <c r="N144" s="72"/>
      <c r="O144" s="8"/>
    </row>
    <row r="145" spans="1:15" s="9" customFormat="1" ht="12.75" customHeight="1">
      <c r="A145" s="268"/>
      <c r="B145" s="75" t="s">
        <v>810</v>
      </c>
      <c r="C145" s="75">
        <v>90011</v>
      </c>
      <c r="D145" s="77" t="s">
        <v>380</v>
      </c>
      <c r="E145" s="74" t="s">
        <v>346</v>
      </c>
      <c r="F145" s="68">
        <v>97.52</v>
      </c>
      <c r="G145" s="68"/>
      <c r="H145" s="68"/>
      <c r="I145" s="68">
        <f t="shared" si="48"/>
        <v>0</v>
      </c>
      <c r="J145" s="68">
        <f t="shared" si="49"/>
        <v>0</v>
      </c>
      <c r="K145" s="68">
        <f t="shared" si="50"/>
        <v>0</v>
      </c>
      <c r="L145" s="68">
        <f t="shared" si="51"/>
        <v>0</v>
      </c>
      <c r="M145" s="68"/>
      <c r="N145" s="72"/>
      <c r="O145" s="8"/>
    </row>
    <row r="146" spans="1:15" s="9" customFormat="1" ht="12">
      <c r="A146" s="268"/>
      <c r="B146" s="75" t="s">
        <v>811</v>
      </c>
      <c r="C146" s="75">
        <v>90593</v>
      </c>
      <c r="D146" s="77" t="s">
        <v>608</v>
      </c>
      <c r="E146" s="74" t="s">
        <v>346</v>
      </c>
      <c r="F146" s="68">
        <v>118.2</v>
      </c>
      <c r="G146" s="68"/>
      <c r="H146" s="68"/>
      <c r="I146" s="68">
        <f t="shared" si="48"/>
        <v>0</v>
      </c>
      <c r="J146" s="68">
        <f t="shared" si="49"/>
        <v>0</v>
      </c>
      <c r="K146" s="68">
        <f t="shared" si="50"/>
        <v>0</v>
      </c>
      <c r="L146" s="68">
        <f t="shared" si="51"/>
        <v>0</v>
      </c>
      <c r="M146" s="68"/>
      <c r="N146" s="72"/>
      <c r="O146" s="8"/>
    </row>
    <row r="147" spans="1:15" s="9" customFormat="1" ht="12" customHeight="1">
      <c r="A147" s="268"/>
      <c r="B147" s="74"/>
      <c r="C147" s="74"/>
      <c r="D147" s="77"/>
      <c r="E147" s="76"/>
      <c r="F147" s="68"/>
      <c r="G147" s="68"/>
      <c r="H147" s="68"/>
      <c r="I147" s="68" t="str">
        <f t="shared" si="48"/>
        <v/>
      </c>
      <c r="J147" s="68" t="str">
        <f t="shared" si="49"/>
        <v/>
      </c>
      <c r="K147" s="68" t="str">
        <f t="shared" si="50"/>
        <v/>
      </c>
      <c r="L147" s="68" t="str">
        <f t="shared" si="51"/>
        <v/>
      </c>
      <c r="M147" s="68"/>
      <c r="N147" s="72"/>
      <c r="O147" s="8"/>
    </row>
    <row r="148" spans="1:15" s="9" customFormat="1" ht="12" customHeight="1">
      <c r="A148" s="268"/>
      <c r="B148" s="63">
        <v>8</v>
      </c>
      <c r="C148" s="62"/>
      <c r="D148" s="273" t="s">
        <v>812</v>
      </c>
      <c r="E148" s="58"/>
      <c r="F148" s="59"/>
      <c r="G148" s="60"/>
      <c r="H148" s="60"/>
      <c r="I148" s="61" t="str">
        <f t="shared" si="48"/>
        <v/>
      </c>
      <c r="J148" s="60" t="str">
        <f t="shared" si="49"/>
        <v/>
      </c>
      <c r="K148" s="60" t="str">
        <f t="shared" si="50"/>
        <v/>
      </c>
      <c r="L148" s="61" t="str">
        <f t="shared" si="51"/>
        <v/>
      </c>
      <c r="M148" s="272">
        <f>SUM(L149:L195)</f>
        <v>0</v>
      </c>
      <c r="N148" s="67"/>
      <c r="O148" s="8"/>
    </row>
    <row r="149" spans="1:15" s="9" customFormat="1" ht="12" customHeight="1">
      <c r="A149" s="268"/>
      <c r="B149" s="75" t="s">
        <v>813</v>
      </c>
      <c r="C149" s="75"/>
      <c r="D149" s="275" t="s">
        <v>814</v>
      </c>
      <c r="E149" s="76"/>
      <c r="F149" s="68"/>
      <c r="G149" s="68"/>
      <c r="H149" s="68"/>
      <c r="I149" s="68" t="str">
        <f t="shared" si="48"/>
        <v/>
      </c>
      <c r="J149" s="68" t="str">
        <f t="shared" si="49"/>
        <v/>
      </c>
      <c r="K149" s="68" t="str">
        <f t="shared" si="50"/>
        <v/>
      </c>
      <c r="L149" s="68" t="str">
        <f t="shared" si="51"/>
        <v/>
      </c>
      <c r="M149" s="68"/>
      <c r="N149" s="72"/>
      <c r="O149" s="8"/>
    </row>
    <row r="150" spans="1:15" s="9" customFormat="1" ht="24" customHeight="1">
      <c r="A150" s="268"/>
      <c r="B150" s="75" t="s">
        <v>815</v>
      </c>
      <c r="C150" s="75" t="s">
        <v>247</v>
      </c>
      <c r="D150" s="77" t="s">
        <v>248</v>
      </c>
      <c r="E150" s="74" t="s">
        <v>344</v>
      </c>
      <c r="F150" s="68">
        <v>1</v>
      </c>
      <c r="G150" s="68"/>
      <c r="H150" s="68"/>
      <c r="I150" s="68">
        <f t="shared" si="48"/>
        <v>0</v>
      </c>
      <c r="J150" s="68">
        <f t="shared" si="49"/>
        <v>0</v>
      </c>
      <c r="K150" s="68">
        <f t="shared" si="50"/>
        <v>0</v>
      </c>
      <c r="L150" s="68">
        <f t="shared" si="51"/>
        <v>0</v>
      </c>
      <c r="M150" s="68"/>
      <c r="N150" s="72"/>
      <c r="O150" s="8"/>
    </row>
    <row r="151" spans="1:15" s="9" customFormat="1" ht="24" customHeight="1">
      <c r="A151" s="268"/>
      <c r="B151" s="75" t="s">
        <v>816</v>
      </c>
      <c r="C151" s="75" t="s">
        <v>249</v>
      </c>
      <c r="D151" s="77" t="s">
        <v>250</v>
      </c>
      <c r="E151" s="74" t="s">
        <v>344</v>
      </c>
      <c r="F151" s="68">
        <v>6</v>
      </c>
      <c r="G151" s="68"/>
      <c r="H151" s="68"/>
      <c r="I151" s="68">
        <f t="shared" si="48"/>
        <v>0</v>
      </c>
      <c r="J151" s="68">
        <f t="shared" si="49"/>
        <v>0</v>
      </c>
      <c r="K151" s="68">
        <f t="shared" si="50"/>
        <v>0</v>
      </c>
      <c r="L151" s="68">
        <f t="shared" si="51"/>
        <v>0</v>
      </c>
      <c r="M151" s="68"/>
      <c r="N151" s="72"/>
      <c r="O151" s="8"/>
    </row>
    <row r="152" spans="1:15" s="9" customFormat="1" ht="24" customHeight="1">
      <c r="A152" s="268"/>
      <c r="B152" s="75" t="s">
        <v>817</v>
      </c>
      <c r="C152" s="75" t="s">
        <v>212</v>
      </c>
      <c r="D152" s="77" t="s">
        <v>213</v>
      </c>
      <c r="E152" s="74" t="s">
        <v>344</v>
      </c>
      <c r="F152" s="68">
        <v>25</v>
      </c>
      <c r="G152" s="68"/>
      <c r="H152" s="68"/>
      <c r="I152" s="68">
        <f t="shared" si="48"/>
        <v>0</v>
      </c>
      <c r="J152" s="68">
        <f t="shared" si="49"/>
        <v>0</v>
      </c>
      <c r="K152" s="68">
        <f t="shared" si="50"/>
        <v>0</v>
      </c>
      <c r="L152" s="68">
        <f t="shared" si="51"/>
        <v>0</v>
      </c>
      <c r="M152" s="68"/>
      <c r="N152" s="72"/>
      <c r="O152" s="8"/>
    </row>
    <row r="153" spans="1:15" s="9" customFormat="1" ht="24" customHeight="1">
      <c r="A153" s="268"/>
      <c r="B153" s="75" t="s">
        <v>818</v>
      </c>
      <c r="C153" s="75" t="s">
        <v>214</v>
      </c>
      <c r="D153" s="77" t="s">
        <v>215</v>
      </c>
      <c r="E153" s="74" t="s">
        <v>344</v>
      </c>
      <c r="F153" s="68">
        <v>120</v>
      </c>
      <c r="G153" s="68"/>
      <c r="H153" s="68"/>
      <c r="I153" s="68">
        <f t="shared" si="48"/>
        <v>0</v>
      </c>
      <c r="J153" s="68">
        <f t="shared" si="49"/>
        <v>0</v>
      </c>
      <c r="K153" s="68">
        <f t="shared" si="50"/>
        <v>0</v>
      </c>
      <c r="L153" s="68">
        <f t="shared" si="51"/>
        <v>0</v>
      </c>
      <c r="M153" s="68"/>
      <c r="N153" s="72"/>
      <c r="O153" s="8"/>
    </row>
    <row r="154" spans="1:15" s="9" customFormat="1" ht="24" customHeight="1">
      <c r="A154" s="268"/>
      <c r="B154" s="75" t="s">
        <v>819</v>
      </c>
      <c r="C154" s="75">
        <v>90012</v>
      </c>
      <c r="D154" s="77" t="s">
        <v>382</v>
      </c>
      <c r="E154" s="74" t="s">
        <v>344</v>
      </c>
      <c r="F154" s="68">
        <v>21</v>
      </c>
      <c r="G154" s="68"/>
      <c r="H154" s="68"/>
      <c r="I154" s="68">
        <f>IF(F154="","",G154+H154)</f>
        <v>0</v>
      </c>
      <c r="J154" s="68">
        <f>IF(F154="","",ROUND((F154*G154),2))</f>
        <v>0</v>
      </c>
      <c r="K154" s="68">
        <f>IF(F154="","",ROUND((F154*H154),2))</f>
        <v>0</v>
      </c>
      <c r="L154" s="68">
        <f>IF(F154="","",ROUND((F154*I154),2))</f>
        <v>0</v>
      </c>
      <c r="M154" s="68"/>
      <c r="N154" s="72"/>
      <c r="O154" s="8"/>
    </row>
    <row r="155" spans="1:15" s="9" customFormat="1" ht="24" customHeight="1">
      <c r="A155" s="268"/>
      <c r="B155" s="75" t="s">
        <v>820</v>
      </c>
      <c r="C155" s="75" t="s">
        <v>360</v>
      </c>
      <c r="D155" s="77" t="s">
        <v>361</v>
      </c>
      <c r="E155" s="74" t="s">
        <v>344</v>
      </c>
      <c r="F155" s="68">
        <v>173</v>
      </c>
      <c r="G155" s="68"/>
      <c r="H155" s="68"/>
      <c r="I155" s="68">
        <f t="shared" ref="I155" si="92">IF(F155="","",G155+H155)</f>
        <v>0</v>
      </c>
      <c r="J155" s="68">
        <f t="shared" ref="J155" si="93">IF(F155="","",ROUND((F155*G155),2))</f>
        <v>0</v>
      </c>
      <c r="K155" s="68">
        <f t="shared" ref="K155" si="94">IF(F155="","",ROUND((F155*H155),2))</f>
        <v>0</v>
      </c>
      <c r="L155" s="68">
        <f t="shared" ref="L155" si="95">IF(F155="","",ROUND((F155*I155),2))</f>
        <v>0</v>
      </c>
      <c r="M155" s="68"/>
      <c r="N155" s="72"/>
      <c r="O155" s="8"/>
    </row>
    <row r="156" spans="1:15" s="9" customFormat="1" ht="12.75" customHeight="1">
      <c r="A156" s="268"/>
      <c r="B156" s="75" t="s">
        <v>821</v>
      </c>
      <c r="C156" s="75">
        <v>90588</v>
      </c>
      <c r="D156" s="77" t="s">
        <v>606</v>
      </c>
      <c r="E156" s="74" t="s">
        <v>589</v>
      </c>
      <c r="F156" s="68">
        <v>1</v>
      </c>
      <c r="G156" s="68"/>
      <c r="H156" s="68"/>
      <c r="I156" s="68">
        <f t="shared" si="48"/>
        <v>0</v>
      </c>
      <c r="J156" s="68">
        <f t="shared" si="49"/>
        <v>0</v>
      </c>
      <c r="K156" s="68">
        <f t="shared" si="50"/>
        <v>0</v>
      </c>
      <c r="L156" s="68">
        <f t="shared" si="51"/>
        <v>0</v>
      </c>
      <c r="M156" s="68"/>
      <c r="N156" s="72"/>
      <c r="O156" s="8"/>
    </row>
    <row r="157" spans="1:15" s="9" customFormat="1" ht="24" customHeight="1">
      <c r="A157" s="268"/>
      <c r="B157" s="75" t="s">
        <v>822</v>
      </c>
      <c r="C157" s="75">
        <v>90591</v>
      </c>
      <c r="D157" s="77" t="s">
        <v>2293</v>
      </c>
      <c r="E157" s="74" t="s">
        <v>344</v>
      </c>
      <c r="F157" s="68">
        <v>1</v>
      </c>
      <c r="G157" s="68"/>
      <c r="H157" s="68"/>
      <c r="I157" s="68">
        <f t="shared" si="48"/>
        <v>0</v>
      </c>
      <c r="J157" s="68">
        <f t="shared" si="49"/>
        <v>0</v>
      </c>
      <c r="K157" s="68">
        <f t="shared" si="50"/>
        <v>0</v>
      </c>
      <c r="L157" s="68">
        <f t="shared" si="51"/>
        <v>0</v>
      </c>
      <c r="M157" s="68"/>
      <c r="N157" s="72"/>
      <c r="O157" s="8"/>
    </row>
    <row r="158" spans="1:15" s="9" customFormat="1" ht="24" customHeight="1">
      <c r="A158" s="268"/>
      <c r="B158" s="75" t="s">
        <v>823</v>
      </c>
      <c r="C158" s="75">
        <v>90592</v>
      </c>
      <c r="D158" s="77" t="s">
        <v>2292</v>
      </c>
      <c r="E158" s="74" t="s">
        <v>344</v>
      </c>
      <c r="F158" s="68">
        <v>1</v>
      </c>
      <c r="G158" s="68"/>
      <c r="H158" s="68"/>
      <c r="I158" s="68">
        <f t="shared" si="48"/>
        <v>0</v>
      </c>
      <c r="J158" s="68">
        <f t="shared" si="49"/>
        <v>0</v>
      </c>
      <c r="K158" s="68">
        <f t="shared" si="50"/>
        <v>0</v>
      </c>
      <c r="L158" s="68">
        <f t="shared" si="51"/>
        <v>0</v>
      </c>
      <c r="M158" s="68"/>
      <c r="N158" s="72"/>
      <c r="O158" s="8"/>
    </row>
    <row r="159" spans="1:15" s="9" customFormat="1" ht="12.75" customHeight="1">
      <c r="A159" s="268"/>
      <c r="B159" s="75" t="s">
        <v>824</v>
      </c>
      <c r="C159" s="75">
        <v>90598</v>
      </c>
      <c r="D159" s="77" t="s">
        <v>613</v>
      </c>
      <c r="E159" s="74" t="s">
        <v>344</v>
      </c>
      <c r="F159" s="68">
        <v>41</v>
      </c>
      <c r="G159" s="68"/>
      <c r="H159" s="68"/>
      <c r="I159" s="68">
        <f t="shared" si="48"/>
        <v>0</v>
      </c>
      <c r="J159" s="68">
        <f t="shared" si="49"/>
        <v>0</v>
      </c>
      <c r="K159" s="68">
        <f t="shared" si="50"/>
        <v>0</v>
      </c>
      <c r="L159" s="68">
        <f t="shared" si="51"/>
        <v>0</v>
      </c>
      <c r="M159" s="68"/>
      <c r="N159" s="72"/>
      <c r="O159" s="8"/>
    </row>
    <row r="160" spans="1:15" s="9" customFormat="1" ht="24" customHeight="1">
      <c r="A160" s="268"/>
      <c r="B160" s="75" t="s">
        <v>825</v>
      </c>
      <c r="C160" s="75">
        <v>90605</v>
      </c>
      <c r="D160" s="77" t="s">
        <v>619</v>
      </c>
      <c r="E160" s="74" t="s">
        <v>245</v>
      </c>
      <c r="F160" s="68">
        <v>24</v>
      </c>
      <c r="G160" s="68"/>
      <c r="H160" s="68"/>
      <c r="I160" s="68">
        <f t="shared" si="48"/>
        <v>0</v>
      </c>
      <c r="J160" s="68">
        <f t="shared" si="49"/>
        <v>0</v>
      </c>
      <c r="K160" s="68">
        <f t="shared" si="50"/>
        <v>0</v>
      </c>
      <c r="L160" s="68">
        <f t="shared" si="51"/>
        <v>0</v>
      </c>
      <c r="M160" s="68"/>
      <c r="N160" s="72"/>
      <c r="O160" s="8"/>
    </row>
    <row r="161" spans="1:15" s="9" customFormat="1" ht="12.75" customHeight="1">
      <c r="A161" s="268"/>
      <c r="B161" s="75" t="s">
        <v>826</v>
      </c>
      <c r="C161" s="75">
        <v>90717</v>
      </c>
      <c r="D161" s="77" t="s">
        <v>674</v>
      </c>
      <c r="E161" s="74" t="s">
        <v>245</v>
      </c>
      <c r="F161" s="68">
        <v>9</v>
      </c>
      <c r="G161" s="68"/>
      <c r="H161" s="68"/>
      <c r="I161" s="68">
        <f t="shared" si="48"/>
        <v>0</v>
      </c>
      <c r="J161" s="68">
        <f t="shared" si="49"/>
        <v>0</v>
      </c>
      <c r="K161" s="68">
        <f t="shared" si="50"/>
        <v>0</v>
      </c>
      <c r="L161" s="68">
        <f t="shared" si="51"/>
        <v>0</v>
      </c>
      <c r="M161" s="68"/>
      <c r="N161" s="72"/>
      <c r="O161" s="8"/>
    </row>
    <row r="162" spans="1:15" s="9" customFormat="1" ht="12" customHeight="1">
      <c r="A162" s="268"/>
      <c r="B162" s="75" t="s">
        <v>827</v>
      </c>
      <c r="C162" s="75"/>
      <c r="D162" s="275" t="s">
        <v>828</v>
      </c>
      <c r="E162" s="76"/>
      <c r="F162" s="68"/>
      <c r="G162" s="68"/>
      <c r="H162" s="68"/>
      <c r="I162" s="68" t="str">
        <f t="shared" ref="I162:I221" si="96">IF(F162="","",G162+H162)</f>
        <v/>
      </c>
      <c r="J162" s="68" t="str">
        <f t="shared" ref="J162:J221" si="97">IF(F162="","",ROUND((F162*G162),2))</f>
        <v/>
      </c>
      <c r="K162" s="68" t="str">
        <f t="shared" ref="K162:K221" si="98">IF(F162="","",ROUND((F162*H162),2))</f>
        <v/>
      </c>
      <c r="L162" s="68" t="str">
        <f t="shared" ref="L162:L221" si="99">IF(F162="","",ROUND((F162*I162),2))</f>
        <v/>
      </c>
      <c r="M162" s="68"/>
      <c r="N162" s="72"/>
      <c r="O162" s="8"/>
    </row>
    <row r="163" spans="1:15" s="9" customFormat="1" ht="12.75" customHeight="1">
      <c r="A163" s="268"/>
      <c r="B163" s="75" t="s">
        <v>829</v>
      </c>
      <c r="C163" s="75">
        <v>90538</v>
      </c>
      <c r="D163" s="77" t="s">
        <v>577</v>
      </c>
      <c r="E163" s="74" t="s">
        <v>344</v>
      </c>
      <c r="F163" s="68">
        <v>14.6</v>
      </c>
      <c r="G163" s="68"/>
      <c r="H163" s="68"/>
      <c r="I163" s="68">
        <f>IF(F163="","",G163+H163)</f>
        <v>0</v>
      </c>
      <c r="J163" s="68">
        <f>IF(F163="","",ROUND((F163*G163),2))</f>
        <v>0</v>
      </c>
      <c r="K163" s="68">
        <f>IF(F163="","",ROUND((F163*H163),2))</f>
        <v>0</v>
      </c>
      <c r="L163" s="68">
        <f>IF(F163="","",ROUND((F163*I163),2))</f>
        <v>0</v>
      </c>
      <c r="M163" s="68"/>
      <c r="N163" s="72"/>
      <c r="O163" s="8"/>
    </row>
    <row r="164" spans="1:15" s="9" customFormat="1" ht="12.75" customHeight="1">
      <c r="A164" s="268"/>
      <c r="B164" s="75" t="s">
        <v>830</v>
      </c>
      <c r="C164" s="75">
        <v>90731</v>
      </c>
      <c r="D164" s="77" t="s">
        <v>831</v>
      </c>
      <c r="E164" s="74" t="s">
        <v>346</v>
      </c>
      <c r="F164" s="68">
        <v>238.94</v>
      </c>
      <c r="G164" s="68"/>
      <c r="H164" s="68"/>
      <c r="I164" s="68">
        <f>IF(F164="","",G164+H164)</f>
        <v>0</v>
      </c>
      <c r="J164" s="68">
        <f>IF(F164="","",ROUND((F164*G164),2))</f>
        <v>0</v>
      </c>
      <c r="K164" s="68">
        <f>IF(F164="","",ROUND((F164*H164),2))</f>
        <v>0</v>
      </c>
      <c r="L164" s="68">
        <f>IF(F164="","",ROUND((F164*I164),2))</f>
        <v>0</v>
      </c>
      <c r="M164" s="68"/>
      <c r="N164" s="72"/>
      <c r="O164" s="8"/>
    </row>
    <row r="165" spans="1:15" s="9" customFormat="1" ht="12.75" customHeight="1">
      <c r="A165" s="268"/>
      <c r="B165" s="75" t="s">
        <v>832</v>
      </c>
      <c r="C165" s="75">
        <v>90732</v>
      </c>
      <c r="D165" s="77" t="s">
        <v>833</v>
      </c>
      <c r="E165" s="74" t="s">
        <v>346</v>
      </c>
      <c r="F165" s="68">
        <v>24.78</v>
      </c>
      <c r="G165" s="68"/>
      <c r="H165" s="68"/>
      <c r="I165" s="68">
        <f>IF(F165="","",G165+H165)</f>
        <v>0</v>
      </c>
      <c r="J165" s="68">
        <f>IF(F165="","",ROUND((F165*G165),2))</f>
        <v>0</v>
      </c>
      <c r="K165" s="68">
        <f>IF(F165="","",ROUND((F165*H165),2))</f>
        <v>0</v>
      </c>
      <c r="L165" s="68">
        <f>IF(F165="","",ROUND((F165*I165),2))</f>
        <v>0</v>
      </c>
      <c r="M165" s="68"/>
      <c r="N165" s="72"/>
      <c r="O165" s="8"/>
    </row>
    <row r="166" spans="1:15" s="9" customFormat="1" ht="12" customHeight="1">
      <c r="A166" s="268"/>
      <c r="B166" s="75" t="s">
        <v>834</v>
      </c>
      <c r="C166" s="75" t="s">
        <v>334</v>
      </c>
      <c r="D166" s="77" t="s">
        <v>335</v>
      </c>
      <c r="E166" s="74" t="s">
        <v>346</v>
      </c>
      <c r="F166" s="68">
        <v>11</v>
      </c>
      <c r="G166" s="68"/>
      <c r="H166" s="68"/>
      <c r="I166" s="68">
        <f t="shared" si="96"/>
        <v>0</v>
      </c>
      <c r="J166" s="68">
        <f t="shared" si="97"/>
        <v>0</v>
      </c>
      <c r="K166" s="68">
        <f t="shared" si="98"/>
        <v>0</v>
      </c>
      <c r="L166" s="68">
        <f t="shared" si="99"/>
        <v>0</v>
      </c>
      <c r="M166" s="68"/>
      <c r="N166" s="72"/>
      <c r="O166" s="8"/>
    </row>
    <row r="167" spans="1:15" s="9" customFormat="1" ht="12" customHeight="1">
      <c r="A167" s="268"/>
      <c r="B167" s="75" t="s">
        <v>835</v>
      </c>
      <c r="C167" s="75" t="s">
        <v>332</v>
      </c>
      <c r="D167" s="77" t="s">
        <v>333</v>
      </c>
      <c r="E167" s="74" t="s">
        <v>346</v>
      </c>
      <c r="F167" s="68">
        <v>67.37</v>
      </c>
      <c r="G167" s="68"/>
      <c r="H167" s="68"/>
      <c r="I167" s="68">
        <f t="shared" si="96"/>
        <v>0</v>
      </c>
      <c r="J167" s="68">
        <f t="shared" si="97"/>
        <v>0</v>
      </c>
      <c r="K167" s="68">
        <f t="shared" si="98"/>
        <v>0</v>
      </c>
      <c r="L167" s="68">
        <f t="shared" si="99"/>
        <v>0</v>
      </c>
      <c r="M167" s="68"/>
      <c r="N167" s="72"/>
      <c r="O167" s="8"/>
    </row>
    <row r="168" spans="1:15" s="9" customFormat="1" ht="12.75" customHeight="1">
      <c r="A168" s="268"/>
      <c r="B168" s="75" t="s">
        <v>836</v>
      </c>
      <c r="C168" s="75">
        <v>90733</v>
      </c>
      <c r="D168" s="77" t="s">
        <v>2263</v>
      </c>
      <c r="E168" s="74" t="s">
        <v>346</v>
      </c>
      <c r="F168" s="68">
        <v>1.36</v>
      </c>
      <c r="G168" s="68"/>
      <c r="H168" s="68"/>
      <c r="I168" s="68">
        <f>IF(F168="","",G168+H168)</f>
        <v>0</v>
      </c>
      <c r="J168" s="68">
        <f>IF(F168="","",ROUND((F168*G168),2))</f>
        <v>0</v>
      </c>
      <c r="K168" s="68">
        <f>IF(F168="","",ROUND((F168*H168),2))</f>
        <v>0</v>
      </c>
      <c r="L168" s="68">
        <f>IF(F168="","",ROUND((F168*I168),2))</f>
        <v>0</v>
      </c>
      <c r="M168" s="68"/>
      <c r="N168" s="149"/>
      <c r="O168" s="8"/>
    </row>
    <row r="169" spans="1:15" s="9" customFormat="1" ht="12" customHeight="1">
      <c r="A169" s="268"/>
      <c r="B169" s="75" t="s">
        <v>837</v>
      </c>
      <c r="C169" s="75"/>
      <c r="D169" s="275" t="s">
        <v>838</v>
      </c>
      <c r="E169" s="76"/>
      <c r="F169" s="68"/>
      <c r="G169" s="68"/>
      <c r="H169" s="68"/>
      <c r="I169" s="68" t="str">
        <f t="shared" si="96"/>
        <v/>
      </c>
      <c r="J169" s="68" t="str">
        <f t="shared" si="97"/>
        <v/>
      </c>
      <c r="K169" s="68" t="str">
        <f t="shared" si="98"/>
        <v/>
      </c>
      <c r="L169" s="68" t="str">
        <f t="shared" si="99"/>
        <v/>
      </c>
      <c r="M169" s="68"/>
      <c r="N169" s="72"/>
      <c r="O169" s="8"/>
    </row>
    <row r="170" spans="1:15" s="9" customFormat="1" ht="12.75" customHeight="1">
      <c r="A170" s="268"/>
      <c r="B170" s="75" t="s">
        <v>839</v>
      </c>
      <c r="C170" s="75">
        <v>90498</v>
      </c>
      <c r="D170" s="77" t="s">
        <v>552</v>
      </c>
      <c r="E170" s="74" t="s">
        <v>346</v>
      </c>
      <c r="F170" s="68">
        <v>269.5</v>
      </c>
      <c r="G170" s="68"/>
      <c r="H170" s="68"/>
      <c r="I170" s="68">
        <f t="shared" si="96"/>
        <v>0</v>
      </c>
      <c r="J170" s="68">
        <f t="shared" si="97"/>
        <v>0</v>
      </c>
      <c r="K170" s="68">
        <f t="shared" si="98"/>
        <v>0</v>
      </c>
      <c r="L170" s="68">
        <f t="shared" si="99"/>
        <v>0</v>
      </c>
      <c r="M170" s="68"/>
      <c r="N170" s="72"/>
      <c r="O170" s="8"/>
    </row>
    <row r="171" spans="1:15" s="9" customFormat="1" ht="24" customHeight="1">
      <c r="A171" s="268"/>
      <c r="B171" s="75" t="s">
        <v>840</v>
      </c>
      <c r="C171" s="75">
        <v>90499</v>
      </c>
      <c r="D171" s="77" t="s">
        <v>553</v>
      </c>
      <c r="E171" s="74" t="s">
        <v>346</v>
      </c>
      <c r="F171" s="68">
        <v>63.76</v>
      </c>
      <c r="G171" s="68"/>
      <c r="H171" s="68"/>
      <c r="I171" s="68">
        <f t="shared" si="96"/>
        <v>0</v>
      </c>
      <c r="J171" s="68">
        <f t="shared" si="97"/>
        <v>0</v>
      </c>
      <c r="K171" s="68">
        <f t="shared" si="98"/>
        <v>0</v>
      </c>
      <c r="L171" s="68">
        <f t="shared" si="99"/>
        <v>0</v>
      </c>
      <c r="M171" s="68"/>
      <c r="N171" s="72"/>
      <c r="O171" s="8"/>
    </row>
    <row r="172" spans="1:15" s="9" customFormat="1" ht="12.75" customHeight="1">
      <c r="A172" s="268"/>
      <c r="B172" s="75" t="s">
        <v>841</v>
      </c>
      <c r="C172" s="75">
        <v>90250</v>
      </c>
      <c r="D172" s="77" t="s">
        <v>436</v>
      </c>
      <c r="E172" s="74" t="s">
        <v>346</v>
      </c>
      <c r="F172" s="68">
        <v>7.92</v>
      </c>
      <c r="G172" s="68"/>
      <c r="H172" s="68"/>
      <c r="I172" s="68">
        <f t="shared" si="96"/>
        <v>0</v>
      </c>
      <c r="J172" s="68">
        <f t="shared" si="97"/>
        <v>0</v>
      </c>
      <c r="K172" s="68">
        <f t="shared" si="98"/>
        <v>0</v>
      </c>
      <c r="L172" s="68">
        <f t="shared" si="99"/>
        <v>0</v>
      </c>
      <c r="M172" s="68"/>
      <c r="N172" s="72"/>
      <c r="O172" s="8"/>
    </row>
    <row r="173" spans="1:15" s="9" customFormat="1" ht="12.75" customHeight="1">
      <c r="A173" s="268"/>
      <c r="B173" s="75" t="s">
        <v>842</v>
      </c>
      <c r="C173" s="75">
        <v>90252</v>
      </c>
      <c r="D173" s="77" t="s">
        <v>438</v>
      </c>
      <c r="E173" s="74" t="s">
        <v>346</v>
      </c>
      <c r="F173" s="68">
        <v>15.38</v>
      </c>
      <c r="G173" s="68"/>
      <c r="H173" s="68"/>
      <c r="I173" s="68">
        <f t="shared" si="96"/>
        <v>0</v>
      </c>
      <c r="J173" s="68">
        <f t="shared" si="97"/>
        <v>0</v>
      </c>
      <c r="K173" s="68">
        <f t="shared" si="98"/>
        <v>0</v>
      </c>
      <c r="L173" s="68">
        <f t="shared" si="99"/>
        <v>0</v>
      </c>
      <c r="M173" s="68"/>
      <c r="N173" s="72"/>
      <c r="O173" s="8"/>
    </row>
    <row r="174" spans="1:15" s="9" customFormat="1" ht="12.75" customHeight="1">
      <c r="A174" s="268"/>
      <c r="B174" s="75" t="s">
        <v>843</v>
      </c>
      <c r="C174" s="75">
        <v>90251</v>
      </c>
      <c r="D174" s="77" t="s">
        <v>437</v>
      </c>
      <c r="E174" s="74" t="s">
        <v>346</v>
      </c>
      <c r="F174" s="68">
        <v>23.66</v>
      </c>
      <c r="G174" s="68"/>
      <c r="H174" s="68"/>
      <c r="I174" s="68">
        <f t="shared" si="96"/>
        <v>0</v>
      </c>
      <c r="J174" s="68">
        <f t="shared" si="97"/>
        <v>0</v>
      </c>
      <c r="K174" s="68">
        <f t="shared" si="98"/>
        <v>0</v>
      </c>
      <c r="L174" s="68">
        <f t="shared" si="99"/>
        <v>0</v>
      </c>
      <c r="M174" s="68"/>
      <c r="N174" s="72"/>
      <c r="O174" s="8"/>
    </row>
    <row r="175" spans="1:15" s="9" customFormat="1" ht="12" customHeight="1">
      <c r="A175" s="268"/>
      <c r="B175" s="75" t="s">
        <v>844</v>
      </c>
      <c r="C175" s="75" t="s">
        <v>216</v>
      </c>
      <c r="D175" s="77" t="s">
        <v>217</v>
      </c>
      <c r="E175" s="74" t="s">
        <v>346</v>
      </c>
      <c r="F175" s="68">
        <v>3.52</v>
      </c>
      <c r="G175" s="68"/>
      <c r="H175" s="68"/>
      <c r="I175" s="68">
        <f t="shared" si="96"/>
        <v>0</v>
      </c>
      <c r="J175" s="68">
        <f t="shared" si="97"/>
        <v>0</v>
      </c>
      <c r="K175" s="68">
        <f t="shared" si="98"/>
        <v>0</v>
      </c>
      <c r="L175" s="68">
        <f t="shared" si="99"/>
        <v>0</v>
      </c>
      <c r="M175" s="68"/>
      <c r="N175" s="72"/>
      <c r="O175" s="8"/>
    </row>
    <row r="176" spans="1:15" s="9" customFormat="1" ht="24" customHeight="1">
      <c r="A176" s="268"/>
      <c r="B176" s="75" t="s">
        <v>845</v>
      </c>
      <c r="C176" s="75" t="s">
        <v>336</v>
      </c>
      <c r="D176" s="77" t="s">
        <v>359</v>
      </c>
      <c r="E176" s="74" t="s">
        <v>344</v>
      </c>
      <c r="F176" s="68">
        <v>3</v>
      </c>
      <c r="G176" s="68"/>
      <c r="H176" s="68"/>
      <c r="I176" s="68">
        <f t="shared" si="96"/>
        <v>0</v>
      </c>
      <c r="J176" s="68">
        <f t="shared" si="97"/>
        <v>0</v>
      </c>
      <c r="K176" s="68">
        <f t="shared" si="98"/>
        <v>0</v>
      </c>
      <c r="L176" s="68">
        <f t="shared" si="99"/>
        <v>0</v>
      </c>
      <c r="M176" s="68"/>
      <c r="N176" s="72"/>
      <c r="O176" s="8"/>
    </row>
    <row r="177" spans="1:15" s="9" customFormat="1" ht="12.75" customHeight="1">
      <c r="A177" s="268"/>
      <c r="B177" s="75" t="s">
        <v>846</v>
      </c>
      <c r="C177" s="75">
        <v>90254</v>
      </c>
      <c r="D177" s="77" t="s">
        <v>439</v>
      </c>
      <c r="E177" s="74" t="s">
        <v>346</v>
      </c>
      <c r="F177" s="68">
        <v>1</v>
      </c>
      <c r="G177" s="68"/>
      <c r="H177" s="68"/>
      <c r="I177" s="68">
        <f>IF(F177="","",G177+H177)</f>
        <v>0</v>
      </c>
      <c r="J177" s="68">
        <f>IF(F177="","",ROUND((F177*G177),2))</f>
        <v>0</v>
      </c>
      <c r="K177" s="68">
        <f>IF(F177="","",ROUND((F177*H177),2))</f>
        <v>0</v>
      </c>
      <c r="L177" s="68">
        <f>IF(F177="","",ROUND((F177*I177),2))</f>
        <v>0</v>
      </c>
      <c r="M177" s="68"/>
      <c r="N177" s="72"/>
      <c r="O177" s="8"/>
    </row>
    <row r="178" spans="1:15" s="9" customFormat="1" ht="24" customHeight="1">
      <c r="A178" s="268"/>
      <c r="B178" s="75" t="s">
        <v>847</v>
      </c>
      <c r="C178" s="75" t="s">
        <v>253</v>
      </c>
      <c r="D178" s="77" t="s">
        <v>41</v>
      </c>
      <c r="E178" s="74" t="s">
        <v>345</v>
      </c>
      <c r="F178" s="68">
        <v>2.2000000000000002</v>
      </c>
      <c r="G178" s="68"/>
      <c r="H178" s="68"/>
      <c r="I178" s="68">
        <f t="shared" ref="I178" si="100">IF(F178="","",G178+H178)</f>
        <v>0</v>
      </c>
      <c r="J178" s="68">
        <f t="shared" ref="J178" si="101">IF(F178="","",ROUND((F178*G178),2))</f>
        <v>0</v>
      </c>
      <c r="K178" s="68">
        <f t="shared" ref="K178" si="102">IF(F178="","",ROUND((F178*H178),2))</f>
        <v>0</v>
      </c>
      <c r="L178" s="68">
        <f t="shared" ref="L178" si="103">IF(F178="","",ROUND((F178*I178),2))</f>
        <v>0</v>
      </c>
      <c r="M178" s="68"/>
      <c r="N178" s="72"/>
      <c r="O178" s="8"/>
    </row>
    <row r="179" spans="1:15" s="9" customFormat="1" ht="12.75" customHeight="1">
      <c r="A179" s="268"/>
      <c r="B179" s="75" t="s">
        <v>848</v>
      </c>
      <c r="C179" s="75">
        <v>90487</v>
      </c>
      <c r="D179" s="77" t="s">
        <v>551</v>
      </c>
      <c r="E179" s="74" t="s">
        <v>345</v>
      </c>
      <c r="F179" s="68">
        <v>112.84</v>
      </c>
      <c r="G179" s="68"/>
      <c r="H179" s="68"/>
      <c r="I179" s="68">
        <f>IF(F179="","",G179+H179)</f>
        <v>0</v>
      </c>
      <c r="J179" s="68">
        <f>IF(F179="","",ROUND((F179*G179),2))</f>
        <v>0</v>
      </c>
      <c r="K179" s="68">
        <f>IF(F179="","",ROUND((F179*H179),2))</f>
        <v>0</v>
      </c>
      <c r="L179" s="68">
        <f>IF(F179="","",ROUND((F179*I179),2))</f>
        <v>0</v>
      </c>
      <c r="M179" s="68"/>
      <c r="N179" s="72"/>
      <c r="O179" s="8"/>
    </row>
    <row r="180" spans="1:15" s="9" customFormat="1" ht="12" customHeight="1">
      <c r="A180" s="268"/>
      <c r="B180" s="75" t="s">
        <v>849</v>
      </c>
      <c r="C180" s="75"/>
      <c r="D180" s="275" t="s">
        <v>850</v>
      </c>
      <c r="E180" s="76"/>
      <c r="F180" s="68"/>
      <c r="G180" s="68"/>
      <c r="H180" s="68"/>
      <c r="I180" s="68" t="str">
        <f t="shared" si="96"/>
        <v/>
      </c>
      <c r="J180" s="68" t="str">
        <f t="shared" si="97"/>
        <v/>
      </c>
      <c r="K180" s="68" t="str">
        <f t="shared" si="98"/>
        <v/>
      </c>
      <c r="L180" s="68" t="str">
        <f t="shared" si="99"/>
        <v/>
      </c>
      <c r="M180" s="68"/>
      <c r="N180" s="72"/>
      <c r="O180" s="8"/>
    </row>
    <row r="181" spans="1:15" s="9" customFormat="1" ht="12.75" customHeight="1">
      <c r="A181" s="268"/>
      <c r="B181" s="75" t="s">
        <v>851</v>
      </c>
      <c r="C181" s="75">
        <v>90674</v>
      </c>
      <c r="D181" s="77" t="s">
        <v>222</v>
      </c>
      <c r="E181" s="74" t="s">
        <v>346</v>
      </c>
      <c r="F181" s="68">
        <v>56.88</v>
      </c>
      <c r="G181" s="68"/>
      <c r="H181" s="68"/>
      <c r="I181" s="68">
        <f>IF(F181="","",G181+H181)</f>
        <v>0</v>
      </c>
      <c r="J181" s="68">
        <f>IF(F181="","",ROUND((F181*G181),2))</f>
        <v>0</v>
      </c>
      <c r="K181" s="68">
        <f>IF(F181="","",ROUND((F181*H181),2))</f>
        <v>0</v>
      </c>
      <c r="L181" s="68">
        <f>IF(F181="","",ROUND((F181*I181),2))</f>
        <v>0</v>
      </c>
      <c r="M181" s="68"/>
      <c r="N181" s="72"/>
      <c r="O181" s="8"/>
    </row>
    <row r="182" spans="1:15" s="9" customFormat="1" ht="12" customHeight="1">
      <c r="A182" s="268"/>
      <c r="B182" s="75" t="s">
        <v>852</v>
      </c>
      <c r="C182" s="75"/>
      <c r="D182" s="275" t="s">
        <v>853</v>
      </c>
      <c r="E182" s="76"/>
      <c r="F182" s="68"/>
      <c r="G182" s="68"/>
      <c r="H182" s="68"/>
      <c r="I182" s="68" t="str">
        <f t="shared" si="96"/>
        <v/>
      </c>
      <c r="J182" s="68" t="str">
        <f t="shared" si="97"/>
        <v/>
      </c>
      <c r="K182" s="68" t="str">
        <f t="shared" si="98"/>
        <v/>
      </c>
      <c r="L182" s="68" t="str">
        <f t="shared" si="99"/>
        <v/>
      </c>
      <c r="M182" s="68"/>
      <c r="N182" s="72"/>
      <c r="O182" s="8"/>
    </row>
    <row r="183" spans="1:15" s="9" customFormat="1" ht="24" customHeight="1">
      <c r="A183" s="268"/>
      <c r="B183" s="75" t="s">
        <v>854</v>
      </c>
      <c r="C183" s="75" t="s">
        <v>89</v>
      </c>
      <c r="D183" s="77" t="s">
        <v>90</v>
      </c>
      <c r="E183" s="74" t="s">
        <v>346</v>
      </c>
      <c r="F183" s="68">
        <v>772.12</v>
      </c>
      <c r="G183" s="68"/>
      <c r="H183" s="68"/>
      <c r="I183" s="68">
        <f t="shared" si="96"/>
        <v>0</v>
      </c>
      <c r="J183" s="68">
        <f t="shared" si="97"/>
        <v>0</v>
      </c>
      <c r="K183" s="68">
        <f t="shared" si="98"/>
        <v>0</v>
      </c>
      <c r="L183" s="68">
        <f t="shared" si="99"/>
        <v>0</v>
      </c>
      <c r="M183" s="68"/>
      <c r="N183" s="72"/>
      <c r="O183" s="8"/>
    </row>
    <row r="184" spans="1:15" s="9" customFormat="1" ht="24" customHeight="1">
      <c r="A184" s="268"/>
      <c r="B184" s="75" t="s">
        <v>855</v>
      </c>
      <c r="C184" s="75" t="s">
        <v>44</v>
      </c>
      <c r="D184" s="77" t="s">
        <v>17</v>
      </c>
      <c r="E184" s="74" t="s">
        <v>346</v>
      </c>
      <c r="F184" s="68">
        <v>337.68</v>
      </c>
      <c r="G184" s="68"/>
      <c r="H184" s="68"/>
      <c r="I184" s="68">
        <f t="shared" si="96"/>
        <v>0</v>
      </c>
      <c r="J184" s="68">
        <f t="shared" si="97"/>
        <v>0</v>
      </c>
      <c r="K184" s="68">
        <f t="shared" si="98"/>
        <v>0</v>
      </c>
      <c r="L184" s="68">
        <f t="shared" si="99"/>
        <v>0</v>
      </c>
      <c r="M184" s="68"/>
      <c r="N184" s="72"/>
      <c r="O184" s="8"/>
    </row>
    <row r="185" spans="1:15" s="9" customFormat="1" ht="12" customHeight="1">
      <c r="A185" s="268"/>
      <c r="B185" s="75" t="s">
        <v>856</v>
      </c>
      <c r="C185" s="75"/>
      <c r="D185" s="275" t="s">
        <v>218</v>
      </c>
      <c r="E185" s="76"/>
      <c r="F185" s="68"/>
      <c r="G185" s="68"/>
      <c r="H185" s="68"/>
      <c r="I185" s="68" t="str">
        <f t="shared" si="96"/>
        <v/>
      </c>
      <c r="J185" s="68" t="str">
        <f t="shared" si="97"/>
        <v/>
      </c>
      <c r="K185" s="68" t="str">
        <f t="shared" si="98"/>
        <v/>
      </c>
      <c r="L185" s="68" t="str">
        <f t="shared" si="99"/>
        <v/>
      </c>
      <c r="M185" s="68"/>
      <c r="N185" s="72"/>
      <c r="O185" s="8"/>
    </row>
    <row r="186" spans="1:15" s="9" customFormat="1" ht="12" customHeight="1">
      <c r="A186" s="268"/>
      <c r="B186" s="75" t="s">
        <v>857</v>
      </c>
      <c r="C186" s="75">
        <v>72116</v>
      </c>
      <c r="D186" s="151" t="s">
        <v>219</v>
      </c>
      <c r="E186" s="64" t="s">
        <v>346</v>
      </c>
      <c r="F186" s="68">
        <v>242.94</v>
      </c>
      <c r="G186" s="69"/>
      <c r="H186" s="69"/>
      <c r="I186" s="69">
        <f t="shared" si="96"/>
        <v>0</v>
      </c>
      <c r="J186" s="69">
        <f t="shared" si="97"/>
        <v>0</v>
      </c>
      <c r="K186" s="69">
        <f t="shared" si="98"/>
        <v>0</v>
      </c>
      <c r="L186" s="69">
        <f t="shared" si="99"/>
        <v>0</v>
      </c>
      <c r="M186" s="69"/>
      <c r="N186" s="72"/>
      <c r="O186" s="8"/>
    </row>
    <row r="187" spans="1:15" s="9" customFormat="1" ht="12" customHeight="1">
      <c r="A187" s="268"/>
      <c r="B187" s="75" t="s">
        <v>858</v>
      </c>
      <c r="C187" s="75">
        <v>72117</v>
      </c>
      <c r="D187" s="151" t="s">
        <v>220</v>
      </c>
      <c r="E187" s="64" t="s">
        <v>346</v>
      </c>
      <c r="F187" s="68">
        <v>26.91</v>
      </c>
      <c r="G187" s="69"/>
      <c r="H187" s="69"/>
      <c r="I187" s="69">
        <f t="shared" si="96"/>
        <v>0</v>
      </c>
      <c r="J187" s="69">
        <f t="shared" si="97"/>
        <v>0</v>
      </c>
      <c r="K187" s="69">
        <f t="shared" si="98"/>
        <v>0</v>
      </c>
      <c r="L187" s="69">
        <f t="shared" si="99"/>
        <v>0</v>
      </c>
      <c r="M187" s="69"/>
      <c r="N187" s="72"/>
      <c r="O187" s="8"/>
    </row>
    <row r="188" spans="1:15" s="9" customFormat="1" ht="12.75" customHeight="1">
      <c r="A188" s="268"/>
      <c r="B188" s="75" t="s">
        <v>859</v>
      </c>
      <c r="C188" s="75">
        <v>90581</v>
      </c>
      <c r="D188" s="77" t="s">
        <v>599</v>
      </c>
      <c r="E188" s="74" t="s">
        <v>346</v>
      </c>
      <c r="F188" s="68">
        <v>2.7</v>
      </c>
      <c r="G188" s="68"/>
      <c r="H188" s="68"/>
      <c r="I188" s="68">
        <f>IF(F188="","",G188+H188)</f>
        <v>0</v>
      </c>
      <c r="J188" s="68">
        <f>IF(F188="","",ROUND((F188*G188),2))</f>
        <v>0</v>
      </c>
      <c r="K188" s="68">
        <f>IF(F188="","",ROUND((F188*H188),2))</f>
        <v>0</v>
      </c>
      <c r="L188" s="68">
        <f>IF(F188="","",ROUND((F188*I188),2))</f>
        <v>0</v>
      </c>
      <c r="M188" s="68"/>
      <c r="N188" s="72"/>
      <c r="O188" s="8"/>
    </row>
    <row r="189" spans="1:15" s="9" customFormat="1" ht="12.75" customHeight="1">
      <c r="A189" s="268"/>
      <c r="B189" s="75" t="s">
        <v>860</v>
      </c>
      <c r="C189" s="75">
        <v>90734</v>
      </c>
      <c r="D189" s="77" t="s">
        <v>861</v>
      </c>
      <c r="E189" s="74" t="s">
        <v>346</v>
      </c>
      <c r="F189" s="68">
        <v>54.87</v>
      </c>
      <c r="G189" s="68"/>
      <c r="H189" s="68"/>
      <c r="I189" s="68">
        <f>IF(F189="","",G189+H189)</f>
        <v>0</v>
      </c>
      <c r="J189" s="68">
        <f>IF(F189="","",ROUND((F189*G189),2))</f>
        <v>0</v>
      </c>
      <c r="K189" s="68">
        <f>IF(F189="","",ROUND((F189*H189),2))</f>
        <v>0</v>
      </c>
      <c r="L189" s="68">
        <f>IF(F189="","",ROUND((F189*I189),2))</f>
        <v>0</v>
      </c>
      <c r="M189" s="68"/>
      <c r="N189" s="72"/>
      <c r="O189" s="8"/>
    </row>
    <row r="190" spans="1:15" s="9" customFormat="1" ht="24" customHeight="1">
      <c r="A190" s="268"/>
      <c r="B190" s="75" t="s">
        <v>862</v>
      </c>
      <c r="C190" s="75">
        <v>72118</v>
      </c>
      <c r="D190" s="151" t="s">
        <v>221</v>
      </c>
      <c r="E190" s="64" t="s">
        <v>346</v>
      </c>
      <c r="F190" s="68">
        <v>10.6</v>
      </c>
      <c r="G190" s="69"/>
      <c r="H190" s="69"/>
      <c r="I190" s="69">
        <f t="shared" si="96"/>
        <v>0</v>
      </c>
      <c r="J190" s="69">
        <f t="shared" si="97"/>
        <v>0</v>
      </c>
      <c r="K190" s="69">
        <f t="shared" si="98"/>
        <v>0</v>
      </c>
      <c r="L190" s="69">
        <f t="shared" si="99"/>
        <v>0</v>
      </c>
      <c r="M190" s="69"/>
      <c r="N190" s="72"/>
      <c r="O190" s="8"/>
    </row>
    <row r="191" spans="1:15" s="9" customFormat="1" ht="12.75" customHeight="1">
      <c r="A191" s="268"/>
      <c r="B191" s="75" t="s">
        <v>863</v>
      </c>
      <c r="C191" s="75">
        <v>90589</v>
      </c>
      <c r="D191" s="77" t="s">
        <v>2294</v>
      </c>
      <c r="E191" s="74" t="s">
        <v>344</v>
      </c>
      <c r="F191" s="68">
        <v>1</v>
      </c>
      <c r="G191" s="68"/>
      <c r="H191" s="68"/>
      <c r="I191" s="68">
        <f t="shared" si="96"/>
        <v>0</v>
      </c>
      <c r="J191" s="68">
        <f t="shared" si="97"/>
        <v>0</v>
      </c>
      <c r="K191" s="68">
        <f t="shared" si="98"/>
        <v>0</v>
      </c>
      <c r="L191" s="68">
        <f t="shared" si="99"/>
        <v>0</v>
      </c>
      <c r="M191" s="68"/>
      <c r="N191" s="72"/>
      <c r="O191" s="8"/>
    </row>
    <row r="192" spans="1:15" s="9" customFormat="1" ht="12.75" customHeight="1">
      <c r="A192" s="268"/>
      <c r="B192" s="75" t="s">
        <v>864</v>
      </c>
      <c r="C192" s="75">
        <v>90165</v>
      </c>
      <c r="D192" s="77" t="s">
        <v>411</v>
      </c>
      <c r="E192" s="74" t="s">
        <v>346</v>
      </c>
      <c r="F192" s="68">
        <v>19.600000000000001</v>
      </c>
      <c r="G192" s="68"/>
      <c r="H192" s="68"/>
      <c r="I192" s="68">
        <f t="shared" si="96"/>
        <v>0</v>
      </c>
      <c r="J192" s="68">
        <f t="shared" si="97"/>
        <v>0</v>
      </c>
      <c r="K192" s="68">
        <f t="shared" si="98"/>
        <v>0</v>
      </c>
      <c r="L192" s="68">
        <f t="shared" si="99"/>
        <v>0</v>
      </c>
      <c r="M192" s="68"/>
      <c r="N192" s="72"/>
      <c r="O192" s="8"/>
    </row>
    <row r="193" spans="1:15" s="9" customFormat="1" ht="12" customHeight="1">
      <c r="A193" s="268"/>
      <c r="B193" s="75" t="s">
        <v>865</v>
      </c>
      <c r="C193" s="75"/>
      <c r="D193" s="275" t="s">
        <v>866</v>
      </c>
      <c r="E193" s="76"/>
      <c r="F193" s="68"/>
      <c r="G193" s="68"/>
      <c r="H193" s="68"/>
      <c r="I193" s="68" t="str">
        <f t="shared" si="96"/>
        <v/>
      </c>
      <c r="J193" s="68" t="str">
        <f t="shared" si="97"/>
        <v/>
      </c>
      <c r="K193" s="68" t="str">
        <f t="shared" si="98"/>
        <v/>
      </c>
      <c r="L193" s="68" t="str">
        <f t="shared" si="99"/>
        <v/>
      </c>
      <c r="M193" s="68"/>
      <c r="N193" s="72"/>
      <c r="O193" s="8"/>
    </row>
    <row r="194" spans="1:15" s="9" customFormat="1" ht="12.75" customHeight="1">
      <c r="A194" s="268"/>
      <c r="B194" s="75" t="s">
        <v>867</v>
      </c>
      <c r="C194" s="75">
        <v>90002</v>
      </c>
      <c r="D194" s="77" t="s">
        <v>375</v>
      </c>
      <c r="E194" s="74" t="s">
        <v>345</v>
      </c>
      <c r="F194" s="68">
        <v>441.15</v>
      </c>
      <c r="G194" s="68"/>
      <c r="H194" s="68"/>
      <c r="I194" s="68">
        <f>IF(F194="","",G194+H194)</f>
        <v>0</v>
      </c>
      <c r="J194" s="68">
        <f>IF(F194="","",ROUND((F194*G194),2))</f>
        <v>0</v>
      </c>
      <c r="K194" s="68">
        <f>IF(F194="","",ROUND((F194*H194),2))</f>
        <v>0</v>
      </c>
      <c r="L194" s="68">
        <f>IF(F194="","",ROUND((F194*I194),2))</f>
        <v>0</v>
      </c>
      <c r="M194" s="68"/>
      <c r="N194" s="72"/>
      <c r="O194" s="8"/>
    </row>
    <row r="195" spans="1:15" s="9" customFormat="1" ht="12" customHeight="1">
      <c r="A195" s="268"/>
      <c r="B195" s="74"/>
      <c r="C195" s="74"/>
      <c r="D195" s="77"/>
      <c r="E195" s="76"/>
      <c r="F195" s="68"/>
      <c r="G195" s="68"/>
      <c r="H195" s="68"/>
      <c r="I195" s="68" t="str">
        <f t="shared" si="96"/>
        <v/>
      </c>
      <c r="J195" s="68" t="str">
        <f t="shared" si="97"/>
        <v/>
      </c>
      <c r="K195" s="68" t="str">
        <f t="shared" si="98"/>
        <v/>
      </c>
      <c r="L195" s="68" t="str">
        <f t="shared" si="99"/>
        <v/>
      </c>
      <c r="M195" s="68"/>
      <c r="N195" s="72"/>
      <c r="O195" s="8"/>
    </row>
    <row r="196" spans="1:15" s="9" customFormat="1" ht="12" customHeight="1">
      <c r="A196" s="268"/>
      <c r="B196" s="63">
        <v>9</v>
      </c>
      <c r="C196" s="62"/>
      <c r="D196" s="273" t="s">
        <v>868</v>
      </c>
      <c r="E196" s="58"/>
      <c r="F196" s="59"/>
      <c r="G196" s="60"/>
      <c r="H196" s="60"/>
      <c r="I196" s="61" t="str">
        <f t="shared" si="96"/>
        <v/>
      </c>
      <c r="J196" s="60" t="str">
        <f t="shared" si="97"/>
        <v/>
      </c>
      <c r="K196" s="60" t="str">
        <f t="shared" si="98"/>
        <v/>
      </c>
      <c r="L196" s="61" t="str">
        <f t="shared" si="99"/>
        <v/>
      </c>
      <c r="M196" s="272">
        <f>SUM(L197:L1224)</f>
        <v>0</v>
      </c>
      <c r="N196" s="67"/>
      <c r="O196" s="8"/>
    </row>
    <row r="197" spans="1:15" s="9" customFormat="1" ht="12" customHeight="1">
      <c r="A197" s="268"/>
      <c r="B197" s="75" t="s">
        <v>869</v>
      </c>
      <c r="C197" s="75"/>
      <c r="D197" s="275" t="s">
        <v>870</v>
      </c>
      <c r="E197" s="76"/>
      <c r="F197" s="68"/>
      <c r="G197" s="68"/>
      <c r="H197" s="68"/>
      <c r="I197" s="68" t="str">
        <f t="shared" si="96"/>
        <v/>
      </c>
      <c r="J197" s="68" t="str">
        <f t="shared" si="97"/>
        <v/>
      </c>
      <c r="K197" s="68" t="str">
        <f t="shared" si="98"/>
        <v/>
      </c>
      <c r="L197" s="68" t="str">
        <f t="shared" si="99"/>
        <v/>
      </c>
      <c r="M197" s="68"/>
      <c r="N197" s="72"/>
      <c r="O197" s="8"/>
    </row>
    <row r="198" spans="1:15" s="9" customFormat="1" ht="24" customHeight="1">
      <c r="A198" s="268"/>
      <c r="B198" s="75" t="s">
        <v>871</v>
      </c>
      <c r="C198" s="75">
        <v>90360</v>
      </c>
      <c r="D198" s="77" t="s">
        <v>453</v>
      </c>
      <c r="E198" s="74" t="s">
        <v>245</v>
      </c>
      <c r="F198" s="68">
        <v>1</v>
      </c>
      <c r="G198" s="68"/>
      <c r="H198" s="68"/>
      <c r="I198" s="68">
        <f>IF(F198="","",G198+H198)</f>
        <v>0</v>
      </c>
      <c r="J198" s="68">
        <f>IF(F198="","",ROUND((F198*G198),2))</f>
        <v>0</v>
      </c>
      <c r="K198" s="68">
        <f>IF(F198="","",ROUND((F198*H198),2))</f>
        <v>0</v>
      </c>
      <c r="L198" s="68">
        <f>IF(F198="","",ROUND((F198*I198),2))</f>
        <v>0</v>
      </c>
      <c r="M198" s="68"/>
      <c r="N198" s="72"/>
      <c r="O198" s="8"/>
    </row>
    <row r="199" spans="1:15" s="9" customFormat="1" ht="12" customHeight="1">
      <c r="A199" s="268"/>
      <c r="B199" s="75" t="s">
        <v>872</v>
      </c>
      <c r="C199" s="75"/>
      <c r="D199" s="275" t="s">
        <v>454</v>
      </c>
      <c r="E199" s="76"/>
      <c r="F199" s="68"/>
      <c r="G199" s="68"/>
      <c r="H199" s="68"/>
      <c r="I199" s="68" t="str">
        <f t="shared" si="96"/>
        <v/>
      </c>
      <c r="J199" s="68" t="str">
        <f t="shared" si="97"/>
        <v/>
      </c>
      <c r="K199" s="68" t="str">
        <f t="shared" si="98"/>
        <v/>
      </c>
      <c r="L199" s="68" t="str">
        <f t="shared" si="99"/>
        <v/>
      </c>
      <c r="M199" s="68"/>
      <c r="N199" s="72"/>
      <c r="O199" s="8"/>
    </row>
    <row r="200" spans="1:15" s="9" customFormat="1" ht="12.75" customHeight="1">
      <c r="A200" s="268"/>
      <c r="B200" s="75" t="s">
        <v>873</v>
      </c>
      <c r="C200" s="75">
        <v>90361</v>
      </c>
      <c r="D200" s="77" t="s">
        <v>454</v>
      </c>
      <c r="E200" s="74" t="s">
        <v>245</v>
      </c>
      <c r="F200" s="68">
        <v>1</v>
      </c>
      <c r="G200" s="68"/>
      <c r="H200" s="68"/>
      <c r="I200" s="68">
        <f>IF(F200="","",G200+H200)</f>
        <v>0</v>
      </c>
      <c r="J200" s="68">
        <f>IF(F200="","",ROUND((F200*G200),2))</f>
        <v>0</v>
      </c>
      <c r="K200" s="68">
        <f>IF(F200="","",ROUND((F200*H200),2))</f>
        <v>0</v>
      </c>
      <c r="L200" s="68">
        <f>IF(F200="","",ROUND((F200*I200),2))</f>
        <v>0</v>
      </c>
      <c r="M200" s="68"/>
      <c r="N200" s="72"/>
      <c r="O200" s="8"/>
    </row>
    <row r="201" spans="1:15" s="9" customFormat="1" ht="12" customHeight="1">
      <c r="A201" s="268"/>
      <c r="B201" s="75" t="s">
        <v>874</v>
      </c>
      <c r="C201" s="75"/>
      <c r="D201" s="275" t="s">
        <v>875</v>
      </c>
      <c r="E201" s="76"/>
      <c r="F201" s="68"/>
      <c r="G201" s="68"/>
      <c r="H201" s="68"/>
      <c r="I201" s="68" t="str">
        <f t="shared" si="96"/>
        <v/>
      </c>
      <c r="J201" s="68" t="str">
        <f t="shared" si="97"/>
        <v/>
      </c>
      <c r="K201" s="68" t="str">
        <f t="shared" si="98"/>
        <v/>
      </c>
      <c r="L201" s="68" t="str">
        <f t="shared" si="99"/>
        <v/>
      </c>
      <c r="M201" s="68"/>
      <c r="N201" s="72"/>
      <c r="O201" s="8"/>
    </row>
    <row r="202" spans="1:15" s="9" customFormat="1" ht="48" customHeight="1">
      <c r="A202" s="268"/>
      <c r="B202" s="75" t="s">
        <v>876</v>
      </c>
      <c r="C202" s="75">
        <v>90359</v>
      </c>
      <c r="D202" s="77" t="s">
        <v>452</v>
      </c>
      <c r="E202" s="74" t="s">
        <v>344</v>
      </c>
      <c r="F202" s="68">
        <v>1</v>
      </c>
      <c r="G202" s="68"/>
      <c r="H202" s="68"/>
      <c r="I202" s="68">
        <f t="shared" si="96"/>
        <v>0</v>
      </c>
      <c r="J202" s="68">
        <f t="shared" si="97"/>
        <v>0</v>
      </c>
      <c r="K202" s="68">
        <f t="shared" si="98"/>
        <v>0</v>
      </c>
      <c r="L202" s="68">
        <f t="shared" si="99"/>
        <v>0</v>
      </c>
      <c r="M202" s="68"/>
      <c r="N202" s="72"/>
      <c r="O202" s="8"/>
    </row>
    <row r="203" spans="1:15" s="9" customFormat="1" ht="12.75" customHeight="1">
      <c r="A203" s="268"/>
      <c r="B203" s="75" t="s">
        <v>877</v>
      </c>
      <c r="C203" s="75">
        <v>90032</v>
      </c>
      <c r="D203" s="77" t="s">
        <v>384</v>
      </c>
      <c r="E203" s="74" t="s">
        <v>344</v>
      </c>
      <c r="F203" s="68">
        <v>2</v>
      </c>
      <c r="G203" s="68"/>
      <c r="H203" s="68"/>
      <c r="I203" s="68">
        <f t="shared" si="96"/>
        <v>0</v>
      </c>
      <c r="J203" s="68">
        <f t="shared" si="97"/>
        <v>0</v>
      </c>
      <c r="K203" s="68">
        <f t="shared" si="98"/>
        <v>0</v>
      </c>
      <c r="L203" s="68">
        <f t="shared" si="99"/>
        <v>0</v>
      </c>
      <c r="M203" s="68"/>
      <c r="N203" s="72"/>
      <c r="O203" s="8"/>
    </row>
    <row r="204" spans="1:15" s="9" customFormat="1" ht="12" customHeight="1">
      <c r="A204" s="268"/>
      <c r="B204" s="75" t="s">
        <v>878</v>
      </c>
      <c r="C204" s="75">
        <v>68069</v>
      </c>
      <c r="D204" s="151" t="s">
        <v>197</v>
      </c>
      <c r="E204" s="64" t="s">
        <v>344</v>
      </c>
      <c r="F204" s="68">
        <v>4</v>
      </c>
      <c r="G204" s="69"/>
      <c r="H204" s="69"/>
      <c r="I204" s="69">
        <f t="shared" si="96"/>
        <v>0</v>
      </c>
      <c r="J204" s="69">
        <f t="shared" si="97"/>
        <v>0</v>
      </c>
      <c r="K204" s="69">
        <f t="shared" si="98"/>
        <v>0</v>
      </c>
      <c r="L204" s="69">
        <f t="shared" si="99"/>
        <v>0</v>
      </c>
      <c r="M204" s="69"/>
      <c r="N204" s="72"/>
      <c r="O204" s="8"/>
    </row>
    <row r="205" spans="1:15" s="9" customFormat="1" ht="12" customHeight="1">
      <c r="A205" s="268"/>
      <c r="B205" s="75" t="s">
        <v>879</v>
      </c>
      <c r="C205" s="75">
        <v>72253</v>
      </c>
      <c r="D205" s="151" t="s">
        <v>199</v>
      </c>
      <c r="E205" s="64" t="s">
        <v>345</v>
      </c>
      <c r="F205" s="68">
        <v>50</v>
      </c>
      <c r="G205" s="69"/>
      <c r="H205" s="69"/>
      <c r="I205" s="69">
        <f t="shared" si="96"/>
        <v>0</v>
      </c>
      <c r="J205" s="69">
        <f t="shared" si="97"/>
        <v>0</v>
      </c>
      <c r="K205" s="69">
        <f t="shared" si="98"/>
        <v>0</v>
      </c>
      <c r="L205" s="69">
        <f t="shared" si="99"/>
        <v>0</v>
      </c>
      <c r="M205" s="69"/>
      <c r="N205" s="72"/>
      <c r="O205" s="8"/>
    </row>
    <row r="206" spans="1:15" s="9" customFormat="1" ht="24" customHeight="1">
      <c r="A206" s="268"/>
      <c r="B206" s="75" t="s">
        <v>880</v>
      </c>
      <c r="C206" s="75">
        <v>72262</v>
      </c>
      <c r="D206" s="151" t="s">
        <v>148</v>
      </c>
      <c r="E206" s="64" t="s">
        <v>344</v>
      </c>
      <c r="F206" s="68">
        <v>4</v>
      </c>
      <c r="G206" s="69"/>
      <c r="H206" s="69"/>
      <c r="I206" s="69">
        <f t="shared" si="96"/>
        <v>0</v>
      </c>
      <c r="J206" s="69">
        <f t="shared" si="97"/>
        <v>0</v>
      </c>
      <c r="K206" s="69">
        <f t="shared" si="98"/>
        <v>0</v>
      </c>
      <c r="L206" s="69">
        <f t="shared" si="99"/>
        <v>0</v>
      </c>
      <c r="M206" s="69"/>
      <c r="N206" s="72"/>
      <c r="O206" s="8"/>
    </row>
    <row r="207" spans="1:15" s="9" customFormat="1" ht="12" customHeight="1">
      <c r="A207" s="268"/>
      <c r="B207" s="75" t="s">
        <v>881</v>
      </c>
      <c r="C207" s="75"/>
      <c r="D207" s="275" t="s">
        <v>882</v>
      </c>
      <c r="E207" s="76"/>
      <c r="F207" s="68"/>
      <c r="G207" s="68"/>
      <c r="H207" s="68"/>
      <c r="I207" s="68" t="str">
        <f t="shared" si="96"/>
        <v/>
      </c>
      <c r="J207" s="68" t="str">
        <f t="shared" si="97"/>
        <v/>
      </c>
      <c r="K207" s="68" t="str">
        <f t="shared" si="98"/>
        <v/>
      </c>
      <c r="L207" s="68" t="str">
        <f t="shared" si="99"/>
        <v/>
      </c>
      <c r="M207" s="68"/>
      <c r="N207" s="72"/>
      <c r="O207" s="8"/>
    </row>
    <row r="208" spans="1:15" s="9" customFormat="1" ht="24" customHeight="1">
      <c r="A208" s="268"/>
      <c r="B208" s="75" t="s">
        <v>883</v>
      </c>
      <c r="C208" s="75">
        <v>90358</v>
      </c>
      <c r="D208" s="77" t="s">
        <v>451</v>
      </c>
      <c r="E208" s="74" t="s">
        <v>344</v>
      </c>
      <c r="F208" s="68">
        <v>1</v>
      </c>
      <c r="G208" s="68"/>
      <c r="H208" s="68"/>
      <c r="I208" s="68">
        <f t="shared" si="96"/>
        <v>0</v>
      </c>
      <c r="J208" s="68">
        <f t="shared" si="97"/>
        <v>0</v>
      </c>
      <c r="K208" s="68">
        <f t="shared" si="98"/>
        <v>0</v>
      </c>
      <c r="L208" s="68">
        <f t="shared" si="99"/>
        <v>0</v>
      </c>
      <c r="M208" s="68"/>
      <c r="N208" s="72"/>
      <c r="O208" s="8"/>
    </row>
    <row r="209" spans="1:15" s="9" customFormat="1" ht="12">
      <c r="A209" s="268"/>
      <c r="B209" s="75" t="s">
        <v>884</v>
      </c>
      <c r="C209" s="75">
        <v>90421</v>
      </c>
      <c r="D209" s="77" t="s">
        <v>514</v>
      </c>
      <c r="E209" s="74" t="s">
        <v>344</v>
      </c>
      <c r="F209" s="68">
        <v>1</v>
      </c>
      <c r="G209" s="68"/>
      <c r="H209" s="68"/>
      <c r="I209" s="68">
        <f t="shared" si="96"/>
        <v>0</v>
      </c>
      <c r="J209" s="68">
        <f t="shared" si="97"/>
        <v>0</v>
      </c>
      <c r="K209" s="68">
        <f t="shared" si="98"/>
        <v>0</v>
      </c>
      <c r="L209" s="68">
        <f t="shared" si="99"/>
        <v>0</v>
      </c>
      <c r="M209" s="68"/>
      <c r="N209" s="72"/>
      <c r="O209" s="8"/>
    </row>
    <row r="210" spans="1:15" s="9" customFormat="1" ht="12.75" customHeight="1">
      <c r="A210" s="268"/>
      <c r="B210" s="75" t="s">
        <v>885</v>
      </c>
      <c r="C210" s="75">
        <v>90034</v>
      </c>
      <c r="D210" s="77" t="s">
        <v>385</v>
      </c>
      <c r="E210" s="74" t="s">
        <v>345</v>
      </c>
      <c r="F210" s="68">
        <v>8</v>
      </c>
      <c r="G210" s="68"/>
      <c r="H210" s="68"/>
      <c r="I210" s="68">
        <f t="shared" si="96"/>
        <v>0</v>
      </c>
      <c r="J210" s="68">
        <f t="shared" si="97"/>
        <v>0</v>
      </c>
      <c r="K210" s="68">
        <f t="shared" si="98"/>
        <v>0</v>
      </c>
      <c r="L210" s="68">
        <f t="shared" si="99"/>
        <v>0</v>
      </c>
      <c r="M210" s="68"/>
      <c r="N210" s="72"/>
      <c r="O210" s="8"/>
    </row>
    <row r="211" spans="1:15" s="9" customFormat="1" ht="12.75" customHeight="1">
      <c r="A211" s="268"/>
      <c r="B211" s="75" t="s">
        <v>886</v>
      </c>
      <c r="C211" s="75">
        <v>90420</v>
      </c>
      <c r="D211" s="77" t="s">
        <v>513</v>
      </c>
      <c r="E211" s="74" t="s">
        <v>345</v>
      </c>
      <c r="F211" s="68">
        <v>32</v>
      </c>
      <c r="G211" s="68"/>
      <c r="H211" s="68"/>
      <c r="I211" s="68">
        <f t="shared" si="96"/>
        <v>0</v>
      </c>
      <c r="J211" s="68">
        <f t="shared" si="97"/>
        <v>0</v>
      </c>
      <c r="K211" s="68">
        <f t="shared" si="98"/>
        <v>0</v>
      </c>
      <c r="L211" s="68">
        <f t="shared" si="99"/>
        <v>0</v>
      </c>
      <c r="M211" s="68"/>
      <c r="N211" s="72"/>
      <c r="O211" s="8"/>
    </row>
    <row r="212" spans="1:15" s="9" customFormat="1" ht="24" customHeight="1">
      <c r="A212" s="268"/>
      <c r="B212" s="75" t="s">
        <v>887</v>
      </c>
      <c r="C212" s="75" t="s">
        <v>143</v>
      </c>
      <c r="D212" s="77" t="s">
        <v>144</v>
      </c>
      <c r="E212" s="74" t="s">
        <v>344</v>
      </c>
      <c r="F212" s="68">
        <v>4</v>
      </c>
      <c r="G212" s="68"/>
      <c r="H212" s="68"/>
      <c r="I212" s="68">
        <f t="shared" si="96"/>
        <v>0</v>
      </c>
      <c r="J212" s="68">
        <f t="shared" si="97"/>
        <v>0</v>
      </c>
      <c r="K212" s="68">
        <f t="shared" si="98"/>
        <v>0</v>
      </c>
      <c r="L212" s="68">
        <f t="shared" si="99"/>
        <v>0</v>
      </c>
      <c r="M212" s="68"/>
      <c r="N212" s="72"/>
      <c r="O212" s="8"/>
    </row>
    <row r="213" spans="1:15" s="9" customFormat="1" ht="12.75" customHeight="1">
      <c r="A213" s="268"/>
      <c r="B213" s="75" t="s">
        <v>888</v>
      </c>
      <c r="C213" s="75">
        <v>90438</v>
      </c>
      <c r="D213" s="77" t="s">
        <v>531</v>
      </c>
      <c r="E213" s="74" t="s">
        <v>344</v>
      </c>
      <c r="F213" s="68">
        <v>4</v>
      </c>
      <c r="G213" s="68"/>
      <c r="H213" s="68"/>
      <c r="I213" s="68">
        <f>IF(F213="","",G213+H213)</f>
        <v>0</v>
      </c>
      <c r="J213" s="68">
        <f>IF(F213="","",ROUND((F213*G213),2))</f>
        <v>0</v>
      </c>
      <c r="K213" s="68">
        <f>IF(F213="","",ROUND((F213*H213),2))</f>
        <v>0</v>
      </c>
      <c r="L213" s="68">
        <f>IF(F213="","",ROUND((F213*I213),2))</f>
        <v>0</v>
      </c>
      <c r="M213" s="68"/>
      <c r="N213" s="72"/>
      <c r="O213" s="8"/>
    </row>
    <row r="214" spans="1:15" s="9" customFormat="1" ht="12" customHeight="1">
      <c r="A214" s="268"/>
      <c r="B214" s="75" t="s">
        <v>889</v>
      </c>
      <c r="C214" s="75">
        <v>68069</v>
      </c>
      <c r="D214" s="151" t="s">
        <v>197</v>
      </c>
      <c r="E214" s="64" t="s">
        <v>344</v>
      </c>
      <c r="F214" s="68">
        <v>4</v>
      </c>
      <c r="G214" s="69"/>
      <c r="H214" s="69"/>
      <c r="I214" s="69">
        <f t="shared" ref="I214:I216" si="104">IF(F214="","",G214+H214)</f>
        <v>0</v>
      </c>
      <c r="J214" s="69">
        <f t="shared" ref="J214:J216" si="105">IF(F214="","",ROUND((F214*G214),2))</f>
        <v>0</v>
      </c>
      <c r="K214" s="69">
        <f t="shared" ref="K214:K216" si="106">IF(F214="","",ROUND((F214*H214),2))</f>
        <v>0</v>
      </c>
      <c r="L214" s="69">
        <f t="shared" ref="L214:L216" si="107">IF(F214="","",ROUND((F214*I214),2))</f>
        <v>0</v>
      </c>
      <c r="M214" s="69"/>
      <c r="N214" s="72"/>
      <c r="O214" s="8"/>
    </row>
    <row r="215" spans="1:15" s="9" customFormat="1" ht="12" customHeight="1">
      <c r="A215" s="268"/>
      <c r="B215" s="75" t="s">
        <v>890</v>
      </c>
      <c r="C215" s="75">
        <v>72253</v>
      </c>
      <c r="D215" s="151" t="s">
        <v>199</v>
      </c>
      <c r="E215" s="64" t="s">
        <v>345</v>
      </c>
      <c r="F215" s="68">
        <v>20</v>
      </c>
      <c r="G215" s="69"/>
      <c r="H215" s="69"/>
      <c r="I215" s="69">
        <f t="shared" si="104"/>
        <v>0</v>
      </c>
      <c r="J215" s="69">
        <f t="shared" si="105"/>
        <v>0</v>
      </c>
      <c r="K215" s="69">
        <f t="shared" si="106"/>
        <v>0</v>
      </c>
      <c r="L215" s="69">
        <f t="shared" si="107"/>
        <v>0</v>
      </c>
      <c r="M215" s="69"/>
      <c r="N215" s="72"/>
      <c r="O215" s="8"/>
    </row>
    <row r="216" spans="1:15" s="9" customFormat="1" ht="24" customHeight="1">
      <c r="A216" s="268"/>
      <c r="B216" s="75" t="s">
        <v>891</v>
      </c>
      <c r="C216" s="75" t="s">
        <v>83</v>
      </c>
      <c r="D216" s="77" t="s">
        <v>84</v>
      </c>
      <c r="E216" s="74" t="s">
        <v>344</v>
      </c>
      <c r="F216" s="68">
        <v>3</v>
      </c>
      <c r="G216" s="68"/>
      <c r="H216" s="68"/>
      <c r="I216" s="68">
        <f t="shared" si="104"/>
        <v>0</v>
      </c>
      <c r="J216" s="68">
        <f t="shared" si="105"/>
        <v>0</v>
      </c>
      <c r="K216" s="68">
        <f t="shared" si="106"/>
        <v>0</v>
      </c>
      <c r="L216" s="68">
        <f t="shared" si="107"/>
        <v>0</v>
      </c>
      <c r="M216" s="68"/>
      <c r="N216" s="72"/>
      <c r="O216" s="8"/>
    </row>
    <row r="217" spans="1:15" s="9" customFormat="1" ht="24" customHeight="1">
      <c r="A217" s="268"/>
      <c r="B217" s="75" t="s">
        <v>892</v>
      </c>
      <c r="C217" s="75">
        <v>83431</v>
      </c>
      <c r="D217" s="151" t="s">
        <v>55</v>
      </c>
      <c r="E217" s="64" t="s">
        <v>345</v>
      </c>
      <c r="F217" s="68">
        <v>360</v>
      </c>
      <c r="G217" s="69"/>
      <c r="H217" s="69"/>
      <c r="I217" s="69">
        <f t="shared" si="96"/>
        <v>0</v>
      </c>
      <c r="J217" s="69">
        <f t="shared" si="97"/>
        <v>0</v>
      </c>
      <c r="K217" s="69">
        <f t="shared" si="98"/>
        <v>0</v>
      </c>
      <c r="L217" s="69">
        <f t="shared" si="99"/>
        <v>0</v>
      </c>
      <c r="M217" s="69"/>
      <c r="N217" s="72"/>
      <c r="O217" s="8"/>
    </row>
    <row r="218" spans="1:15" s="9" customFormat="1" ht="24" customHeight="1">
      <c r="A218" s="268"/>
      <c r="B218" s="75" t="s">
        <v>893</v>
      </c>
      <c r="C218" s="75">
        <v>83424</v>
      </c>
      <c r="D218" s="151" t="s">
        <v>31</v>
      </c>
      <c r="E218" s="64" t="s">
        <v>345</v>
      </c>
      <c r="F218" s="68">
        <v>90</v>
      </c>
      <c r="G218" s="69"/>
      <c r="H218" s="69"/>
      <c r="I218" s="69">
        <f t="shared" si="96"/>
        <v>0</v>
      </c>
      <c r="J218" s="69">
        <f t="shared" si="97"/>
        <v>0</v>
      </c>
      <c r="K218" s="69">
        <f t="shared" si="98"/>
        <v>0</v>
      </c>
      <c r="L218" s="69">
        <f t="shared" si="99"/>
        <v>0</v>
      </c>
      <c r="M218" s="69"/>
      <c r="N218" s="72"/>
      <c r="O218" s="8"/>
    </row>
    <row r="219" spans="1:15" s="9" customFormat="1" ht="24" customHeight="1">
      <c r="A219" s="268"/>
      <c r="B219" s="75" t="s">
        <v>894</v>
      </c>
      <c r="C219" s="75">
        <v>72265</v>
      </c>
      <c r="D219" s="151" t="s">
        <v>93</v>
      </c>
      <c r="E219" s="64" t="s">
        <v>344</v>
      </c>
      <c r="F219" s="68">
        <v>24</v>
      </c>
      <c r="G219" s="69"/>
      <c r="H219" s="69"/>
      <c r="I219" s="69">
        <f t="shared" si="96"/>
        <v>0</v>
      </c>
      <c r="J219" s="69">
        <f t="shared" si="97"/>
        <v>0</v>
      </c>
      <c r="K219" s="69">
        <f t="shared" si="98"/>
        <v>0</v>
      </c>
      <c r="L219" s="69">
        <f t="shared" si="99"/>
        <v>0</v>
      </c>
      <c r="M219" s="69"/>
      <c r="N219" s="72"/>
      <c r="O219" s="8"/>
    </row>
    <row r="220" spans="1:15" s="9" customFormat="1" ht="24" customHeight="1">
      <c r="A220" s="268"/>
      <c r="B220" s="75" t="s">
        <v>895</v>
      </c>
      <c r="C220" s="75">
        <v>72263</v>
      </c>
      <c r="D220" s="151" t="s">
        <v>149</v>
      </c>
      <c r="E220" s="64" t="s">
        <v>344</v>
      </c>
      <c r="F220" s="68">
        <v>6</v>
      </c>
      <c r="G220" s="69"/>
      <c r="H220" s="69"/>
      <c r="I220" s="69">
        <f t="shared" si="96"/>
        <v>0</v>
      </c>
      <c r="J220" s="69">
        <f t="shared" si="97"/>
        <v>0</v>
      </c>
      <c r="K220" s="69">
        <f t="shared" si="98"/>
        <v>0</v>
      </c>
      <c r="L220" s="69">
        <f t="shared" si="99"/>
        <v>0</v>
      </c>
      <c r="M220" s="69"/>
      <c r="N220" s="72"/>
      <c r="O220" s="8"/>
    </row>
    <row r="221" spans="1:15" s="9" customFormat="1" ht="12" customHeight="1">
      <c r="A221" s="268"/>
      <c r="B221" s="75" t="s">
        <v>896</v>
      </c>
      <c r="C221" s="75"/>
      <c r="D221" s="275" t="s">
        <v>897</v>
      </c>
      <c r="E221" s="76"/>
      <c r="F221" s="68"/>
      <c r="G221" s="68"/>
      <c r="H221" s="68"/>
      <c r="I221" s="68" t="str">
        <f t="shared" si="96"/>
        <v/>
      </c>
      <c r="J221" s="68" t="str">
        <f t="shared" si="97"/>
        <v/>
      </c>
      <c r="K221" s="68" t="str">
        <f t="shared" si="98"/>
        <v/>
      </c>
      <c r="L221" s="68" t="str">
        <f t="shared" si="99"/>
        <v/>
      </c>
      <c r="M221" s="68"/>
      <c r="N221" s="72"/>
      <c r="O221" s="8"/>
    </row>
    <row r="222" spans="1:15" s="9" customFormat="1" ht="60">
      <c r="A222" s="268"/>
      <c r="B222" s="75" t="s">
        <v>898</v>
      </c>
      <c r="C222" s="75">
        <v>90321</v>
      </c>
      <c r="D222" s="77" t="s">
        <v>447</v>
      </c>
      <c r="E222" s="74" t="s">
        <v>245</v>
      </c>
      <c r="F222" s="68">
        <v>1</v>
      </c>
      <c r="G222" s="68"/>
      <c r="H222" s="68"/>
      <c r="I222" s="68">
        <f>IF(F222="","",G222+H222)</f>
        <v>0</v>
      </c>
      <c r="J222" s="68">
        <f>IF(F222="","",ROUND((F222*G222),2))</f>
        <v>0</v>
      </c>
      <c r="K222" s="68">
        <f>IF(F222="","",ROUND((F222*H222),2))</f>
        <v>0</v>
      </c>
      <c r="L222" s="68">
        <f>IF(F222="","",ROUND((F222*I222),2))</f>
        <v>0</v>
      </c>
      <c r="M222" s="68"/>
      <c r="N222" s="72"/>
      <c r="O222" s="8"/>
    </row>
    <row r="223" spans="1:15" s="9" customFormat="1" ht="24" customHeight="1">
      <c r="A223" s="268"/>
      <c r="B223" s="75" t="s">
        <v>899</v>
      </c>
      <c r="C223" s="75">
        <v>83431</v>
      </c>
      <c r="D223" s="151" t="s">
        <v>55</v>
      </c>
      <c r="E223" s="64" t="s">
        <v>345</v>
      </c>
      <c r="F223" s="68">
        <v>240</v>
      </c>
      <c r="G223" s="69"/>
      <c r="H223" s="69"/>
      <c r="I223" s="69">
        <f t="shared" ref="I223:I228" si="108">IF(F223="","",G223+H223)</f>
        <v>0</v>
      </c>
      <c r="J223" s="69">
        <f t="shared" ref="J223:J228" si="109">IF(F223="","",ROUND((F223*G223),2))</f>
        <v>0</v>
      </c>
      <c r="K223" s="69">
        <f t="shared" ref="K223:K228" si="110">IF(F223="","",ROUND((F223*H223),2))</f>
        <v>0</v>
      </c>
      <c r="L223" s="69">
        <f t="shared" ref="L223:L228" si="111">IF(F223="","",ROUND((F223*I223),2))</f>
        <v>0</v>
      </c>
      <c r="M223" s="69"/>
      <c r="N223" s="72"/>
      <c r="O223" s="8"/>
    </row>
    <row r="224" spans="1:15" s="9" customFormat="1" ht="24" customHeight="1">
      <c r="A224" s="268"/>
      <c r="B224" s="75" t="s">
        <v>900</v>
      </c>
      <c r="C224" s="75">
        <v>83424</v>
      </c>
      <c r="D224" s="151" t="s">
        <v>31</v>
      </c>
      <c r="E224" s="64" t="s">
        <v>345</v>
      </c>
      <c r="F224" s="68">
        <v>60</v>
      </c>
      <c r="G224" s="69"/>
      <c r="H224" s="69"/>
      <c r="I224" s="69">
        <f t="shared" si="108"/>
        <v>0</v>
      </c>
      <c r="J224" s="69">
        <f t="shared" si="109"/>
        <v>0</v>
      </c>
      <c r="K224" s="69">
        <f t="shared" si="110"/>
        <v>0</v>
      </c>
      <c r="L224" s="69">
        <f t="shared" si="111"/>
        <v>0</v>
      </c>
      <c r="M224" s="69"/>
      <c r="N224" s="72"/>
      <c r="O224" s="8"/>
    </row>
    <row r="225" spans="1:15" s="9" customFormat="1" ht="24" customHeight="1">
      <c r="A225" s="268"/>
      <c r="B225" s="75" t="s">
        <v>901</v>
      </c>
      <c r="C225" s="75">
        <v>72265</v>
      </c>
      <c r="D225" s="151" t="s">
        <v>93</v>
      </c>
      <c r="E225" s="64" t="s">
        <v>344</v>
      </c>
      <c r="F225" s="68">
        <v>24</v>
      </c>
      <c r="G225" s="69"/>
      <c r="H225" s="69"/>
      <c r="I225" s="69">
        <f t="shared" si="108"/>
        <v>0</v>
      </c>
      <c r="J225" s="69">
        <f t="shared" si="109"/>
        <v>0</v>
      </c>
      <c r="K225" s="69">
        <f t="shared" si="110"/>
        <v>0</v>
      </c>
      <c r="L225" s="69">
        <f t="shared" si="111"/>
        <v>0</v>
      </c>
      <c r="M225" s="69"/>
      <c r="N225" s="72"/>
      <c r="O225" s="8"/>
    </row>
    <row r="226" spans="1:15" s="9" customFormat="1" ht="24" customHeight="1">
      <c r="A226" s="268"/>
      <c r="B226" s="75" t="s">
        <v>902</v>
      </c>
      <c r="C226" s="75">
        <v>72263</v>
      </c>
      <c r="D226" s="151" t="s">
        <v>149</v>
      </c>
      <c r="E226" s="64" t="s">
        <v>344</v>
      </c>
      <c r="F226" s="68">
        <v>6</v>
      </c>
      <c r="G226" s="69"/>
      <c r="H226" s="69"/>
      <c r="I226" s="69">
        <f t="shared" si="108"/>
        <v>0</v>
      </c>
      <c r="J226" s="69">
        <f t="shared" si="109"/>
        <v>0</v>
      </c>
      <c r="K226" s="69">
        <f t="shared" si="110"/>
        <v>0</v>
      </c>
      <c r="L226" s="69">
        <f t="shared" si="111"/>
        <v>0</v>
      </c>
      <c r="M226" s="69"/>
      <c r="N226" s="72"/>
      <c r="O226" s="8"/>
    </row>
    <row r="227" spans="1:15" s="9" customFormat="1" ht="12" customHeight="1">
      <c r="A227" s="268"/>
      <c r="B227" s="75" t="s">
        <v>903</v>
      </c>
      <c r="C227" s="75">
        <v>68069</v>
      </c>
      <c r="D227" s="151" t="s">
        <v>197</v>
      </c>
      <c r="E227" s="64" t="s">
        <v>344</v>
      </c>
      <c r="F227" s="68">
        <v>8</v>
      </c>
      <c r="G227" s="69"/>
      <c r="H227" s="69"/>
      <c r="I227" s="69">
        <f t="shared" si="108"/>
        <v>0</v>
      </c>
      <c r="J227" s="69">
        <f t="shared" si="109"/>
        <v>0</v>
      </c>
      <c r="K227" s="69">
        <f t="shared" si="110"/>
        <v>0</v>
      </c>
      <c r="L227" s="69">
        <f t="shared" si="111"/>
        <v>0</v>
      </c>
      <c r="M227" s="69"/>
      <c r="N227" s="72"/>
      <c r="O227" s="8"/>
    </row>
    <row r="228" spans="1:15" s="9" customFormat="1" ht="12" customHeight="1">
      <c r="A228" s="268"/>
      <c r="B228" s="75" t="s">
        <v>904</v>
      </c>
      <c r="C228" s="75">
        <v>72253</v>
      </c>
      <c r="D228" s="151" t="s">
        <v>199</v>
      </c>
      <c r="E228" s="64" t="s">
        <v>345</v>
      </c>
      <c r="F228" s="68">
        <v>50</v>
      </c>
      <c r="G228" s="69"/>
      <c r="H228" s="69"/>
      <c r="I228" s="69">
        <f t="shared" si="108"/>
        <v>0</v>
      </c>
      <c r="J228" s="69">
        <f t="shared" si="109"/>
        <v>0</v>
      </c>
      <c r="K228" s="69">
        <f t="shared" si="110"/>
        <v>0</v>
      </c>
      <c r="L228" s="69">
        <f t="shared" si="111"/>
        <v>0</v>
      </c>
      <c r="M228" s="69"/>
      <c r="N228" s="72"/>
      <c r="O228" s="8"/>
    </row>
    <row r="229" spans="1:15" s="9" customFormat="1" ht="12" customHeight="1">
      <c r="A229" s="268"/>
      <c r="B229" s="75" t="s">
        <v>905</v>
      </c>
      <c r="C229" s="75"/>
      <c r="D229" s="275" t="s">
        <v>906</v>
      </c>
      <c r="E229" s="76"/>
      <c r="F229" s="68"/>
      <c r="G229" s="68"/>
      <c r="H229" s="68"/>
      <c r="I229" s="68" t="str">
        <f t="shared" ref="I229:I289" si="112">IF(F229="","",G229+H229)</f>
        <v/>
      </c>
      <c r="J229" s="68" t="str">
        <f t="shared" ref="J229:J289" si="113">IF(F229="","",ROUND((F229*G229),2))</f>
        <v/>
      </c>
      <c r="K229" s="68" t="str">
        <f t="shared" ref="K229:K289" si="114">IF(F229="","",ROUND((F229*H229),2))</f>
        <v/>
      </c>
      <c r="L229" s="68" t="str">
        <f t="shared" ref="L229:L289" si="115">IF(F229="","",ROUND((F229*I229),2))</f>
        <v/>
      </c>
      <c r="M229" s="68"/>
      <c r="N229" s="72"/>
      <c r="O229" s="8"/>
    </row>
    <row r="230" spans="1:15" s="9" customFormat="1" ht="12.75" customHeight="1">
      <c r="A230" s="268"/>
      <c r="B230" s="75" t="s">
        <v>907</v>
      </c>
      <c r="C230" s="75">
        <v>90439</v>
      </c>
      <c r="D230" s="77" t="s">
        <v>532</v>
      </c>
      <c r="E230" s="74" t="s">
        <v>344</v>
      </c>
      <c r="F230" s="68">
        <v>1</v>
      </c>
      <c r="G230" s="68"/>
      <c r="H230" s="68"/>
      <c r="I230" s="68">
        <f t="shared" si="112"/>
        <v>0</v>
      </c>
      <c r="J230" s="68">
        <f t="shared" si="113"/>
        <v>0</v>
      </c>
      <c r="K230" s="68">
        <f t="shared" si="114"/>
        <v>0</v>
      </c>
      <c r="L230" s="68">
        <f t="shared" si="115"/>
        <v>0</v>
      </c>
      <c r="M230" s="68"/>
      <c r="N230" s="72"/>
      <c r="O230" s="8"/>
    </row>
    <row r="231" spans="1:15" s="9" customFormat="1" ht="12.75" customHeight="1">
      <c r="A231" s="268"/>
      <c r="B231" s="75" t="s">
        <v>908</v>
      </c>
      <c r="C231" s="75">
        <v>90410</v>
      </c>
      <c r="D231" s="77" t="s">
        <v>503</v>
      </c>
      <c r="E231" s="74" t="s">
        <v>344</v>
      </c>
      <c r="F231" s="68">
        <v>1</v>
      </c>
      <c r="G231" s="68"/>
      <c r="H231" s="68"/>
      <c r="I231" s="68">
        <f t="shared" si="112"/>
        <v>0</v>
      </c>
      <c r="J231" s="68">
        <f t="shared" si="113"/>
        <v>0</v>
      </c>
      <c r="K231" s="68">
        <f t="shared" si="114"/>
        <v>0</v>
      </c>
      <c r="L231" s="68">
        <f t="shared" si="115"/>
        <v>0</v>
      </c>
      <c r="M231" s="68"/>
      <c r="N231" s="72"/>
      <c r="O231" s="8"/>
    </row>
    <row r="232" spans="1:15" s="9" customFormat="1" ht="12.75" customHeight="1">
      <c r="A232" s="268"/>
      <c r="B232" s="75" t="s">
        <v>909</v>
      </c>
      <c r="C232" s="75">
        <v>90303</v>
      </c>
      <c r="D232" s="77" t="s">
        <v>441</v>
      </c>
      <c r="E232" s="74" t="s">
        <v>245</v>
      </c>
      <c r="F232" s="68">
        <v>4</v>
      </c>
      <c r="G232" s="68"/>
      <c r="H232" s="68"/>
      <c r="I232" s="68">
        <f t="shared" si="112"/>
        <v>0</v>
      </c>
      <c r="J232" s="68">
        <f t="shared" si="113"/>
        <v>0</v>
      </c>
      <c r="K232" s="68">
        <f t="shared" si="114"/>
        <v>0</v>
      </c>
      <c r="L232" s="68">
        <f t="shared" si="115"/>
        <v>0</v>
      </c>
      <c r="M232" s="68"/>
      <c r="N232" s="72"/>
      <c r="O232" s="8"/>
    </row>
    <row r="233" spans="1:15" s="9" customFormat="1" ht="12.75" customHeight="1">
      <c r="A233" s="268"/>
      <c r="B233" s="75" t="s">
        <v>910</v>
      </c>
      <c r="C233" s="75">
        <v>90303</v>
      </c>
      <c r="D233" s="77" t="s">
        <v>441</v>
      </c>
      <c r="E233" s="74" t="s">
        <v>245</v>
      </c>
      <c r="F233" s="68">
        <v>4</v>
      </c>
      <c r="G233" s="68"/>
      <c r="H233" s="68"/>
      <c r="I233" s="68">
        <f t="shared" si="112"/>
        <v>0</v>
      </c>
      <c r="J233" s="68">
        <f t="shared" si="113"/>
        <v>0</v>
      </c>
      <c r="K233" s="68">
        <f t="shared" si="114"/>
        <v>0</v>
      </c>
      <c r="L233" s="68">
        <f t="shared" si="115"/>
        <v>0</v>
      </c>
      <c r="M233" s="68"/>
      <c r="N233" s="72"/>
      <c r="O233" s="8"/>
    </row>
    <row r="234" spans="1:15" s="9" customFormat="1" ht="24" customHeight="1">
      <c r="A234" s="268"/>
      <c r="B234" s="75" t="s">
        <v>911</v>
      </c>
      <c r="C234" s="75">
        <v>55865</v>
      </c>
      <c r="D234" s="151" t="s">
        <v>52</v>
      </c>
      <c r="E234" s="64" t="s">
        <v>345</v>
      </c>
      <c r="F234" s="68">
        <v>6</v>
      </c>
      <c r="G234" s="69"/>
      <c r="H234" s="69"/>
      <c r="I234" s="69">
        <f t="shared" si="112"/>
        <v>0</v>
      </c>
      <c r="J234" s="69">
        <f t="shared" si="113"/>
        <v>0</v>
      </c>
      <c r="K234" s="69">
        <f t="shared" si="114"/>
        <v>0</v>
      </c>
      <c r="L234" s="69">
        <f t="shared" si="115"/>
        <v>0</v>
      </c>
      <c r="M234" s="69"/>
      <c r="N234" s="72"/>
      <c r="O234" s="8"/>
    </row>
    <row r="235" spans="1:15" s="9" customFormat="1" ht="12" customHeight="1">
      <c r="A235" s="268"/>
      <c r="B235" s="75" t="s">
        <v>912</v>
      </c>
      <c r="C235" s="75">
        <v>83372</v>
      </c>
      <c r="D235" s="77" t="s">
        <v>190</v>
      </c>
      <c r="E235" s="74" t="s">
        <v>344</v>
      </c>
      <c r="F235" s="68">
        <v>1</v>
      </c>
      <c r="G235" s="68"/>
      <c r="H235" s="68"/>
      <c r="I235" s="68">
        <f t="shared" ref="I235" si="116">IF(F235="","",G235+H235)</f>
        <v>0</v>
      </c>
      <c r="J235" s="68">
        <f t="shared" ref="J235" si="117">IF(F235="","",ROUND((F235*G235),2))</f>
        <v>0</v>
      </c>
      <c r="K235" s="68">
        <f t="shared" ref="K235" si="118">IF(F235="","",ROUND((F235*H235),2))</f>
        <v>0</v>
      </c>
      <c r="L235" s="68">
        <f t="shared" ref="L235" si="119">IF(F235="","",ROUND((F235*I235),2))</f>
        <v>0</v>
      </c>
      <c r="M235" s="68"/>
      <c r="N235" s="149"/>
      <c r="O235" s="8"/>
    </row>
    <row r="236" spans="1:15" s="9" customFormat="1" ht="12.75" customHeight="1">
      <c r="A236" s="268"/>
      <c r="B236" s="75" t="s">
        <v>913</v>
      </c>
      <c r="C236" s="75">
        <v>90408</v>
      </c>
      <c r="D236" s="77" t="s">
        <v>501</v>
      </c>
      <c r="E236" s="74" t="s">
        <v>245</v>
      </c>
      <c r="F236" s="68">
        <v>1</v>
      </c>
      <c r="G236" s="68"/>
      <c r="H236" s="68"/>
      <c r="I236" s="68">
        <f>IF(F236="","",G236+H236)</f>
        <v>0</v>
      </c>
      <c r="J236" s="68">
        <f>IF(F236="","",ROUND((F236*G236),2))</f>
        <v>0</v>
      </c>
      <c r="K236" s="68">
        <f>IF(F236="","",ROUND((F236*H236),2))</f>
        <v>0</v>
      </c>
      <c r="L236" s="68">
        <f>IF(F236="","",ROUND((F236*I236),2))</f>
        <v>0</v>
      </c>
      <c r="M236" s="68"/>
      <c r="N236" s="72"/>
      <c r="O236" s="8"/>
    </row>
    <row r="237" spans="1:15" s="9" customFormat="1" ht="24" customHeight="1">
      <c r="A237" s="268"/>
      <c r="B237" s="75" t="s">
        <v>914</v>
      </c>
      <c r="C237" s="75">
        <v>73613</v>
      </c>
      <c r="D237" s="151" t="s">
        <v>49</v>
      </c>
      <c r="E237" s="64" t="s">
        <v>345</v>
      </c>
      <c r="F237" s="68">
        <v>3</v>
      </c>
      <c r="G237" s="69"/>
      <c r="H237" s="69"/>
      <c r="I237" s="69">
        <f t="shared" ref="I237" si="120">IF(F237="","",G237+H237)</f>
        <v>0</v>
      </c>
      <c r="J237" s="69">
        <f t="shared" ref="J237" si="121">IF(F237="","",ROUND((F237*G237),2))</f>
        <v>0</v>
      </c>
      <c r="K237" s="69">
        <f t="shared" ref="K237" si="122">IF(F237="","",ROUND((F237*H237),2))</f>
        <v>0</v>
      </c>
      <c r="L237" s="69">
        <f t="shared" ref="L237" si="123">IF(F237="","",ROUND((F237*I237),2))</f>
        <v>0</v>
      </c>
      <c r="M237" s="69"/>
      <c r="N237" s="72"/>
      <c r="O237" s="8"/>
    </row>
    <row r="238" spans="1:15" s="9" customFormat="1" ht="12.75" customHeight="1">
      <c r="A238" s="268"/>
      <c r="B238" s="75" t="s">
        <v>915</v>
      </c>
      <c r="C238" s="75">
        <v>90406</v>
      </c>
      <c r="D238" s="77" t="s">
        <v>499</v>
      </c>
      <c r="E238" s="74" t="s">
        <v>344</v>
      </c>
      <c r="F238" s="68">
        <v>1</v>
      </c>
      <c r="G238" s="68"/>
      <c r="H238" s="68"/>
      <c r="I238" s="68">
        <f>IF(F238="","",G238+H238)</f>
        <v>0</v>
      </c>
      <c r="J238" s="68">
        <f>IF(F238="","",ROUND((F238*G238),2))</f>
        <v>0</v>
      </c>
      <c r="K238" s="68">
        <f>IF(F238="","",ROUND((F238*H238),2))</f>
        <v>0</v>
      </c>
      <c r="L238" s="68">
        <f>IF(F238="","",ROUND((F238*I238),2))</f>
        <v>0</v>
      </c>
      <c r="M238" s="68"/>
      <c r="N238" s="72"/>
      <c r="O238" s="8"/>
    </row>
    <row r="239" spans="1:15" s="9" customFormat="1" ht="24" customHeight="1">
      <c r="A239" s="268"/>
      <c r="B239" s="75" t="s">
        <v>916</v>
      </c>
      <c r="C239" s="75" t="s">
        <v>106</v>
      </c>
      <c r="D239" s="77" t="s">
        <v>107</v>
      </c>
      <c r="E239" s="74" t="s">
        <v>345</v>
      </c>
      <c r="F239" s="68">
        <v>40</v>
      </c>
      <c r="G239" s="68"/>
      <c r="H239" s="68"/>
      <c r="I239" s="68">
        <f t="shared" ref="I239:I240" si="124">IF(F239="","",G239+H239)</f>
        <v>0</v>
      </c>
      <c r="J239" s="68">
        <f t="shared" ref="J239:J240" si="125">IF(F239="","",ROUND((F239*G239),2))</f>
        <v>0</v>
      </c>
      <c r="K239" s="68">
        <f t="shared" ref="K239:K240" si="126">IF(F239="","",ROUND((F239*H239),2))</f>
        <v>0</v>
      </c>
      <c r="L239" s="68">
        <f t="shared" ref="L239:L240" si="127">IF(F239="","",ROUND((F239*I239),2))</f>
        <v>0</v>
      </c>
      <c r="M239" s="68"/>
      <c r="N239" s="72"/>
      <c r="O239" s="8"/>
    </row>
    <row r="240" spans="1:15" s="9" customFormat="1" ht="24" customHeight="1">
      <c r="A240" s="268"/>
      <c r="B240" s="75" t="s">
        <v>917</v>
      </c>
      <c r="C240" s="75" t="s">
        <v>104</v>
      </c>
      <c r="D240" s="77" t="s">
        <v>105</v>
      </c>
      <c r="E240" s="74" t="s">
        <v>345</v>
      </c>
      <c r="F240" s="68">
        <v>5</v>
      </c>
      <c r="G240" s="68"/>
      <c r="H240" s="68"/>
      <c r="I240" s="68">
        <f t="shared" si="124"/>
        <v>0</v>
      </c>
      <c r="J240" s="68">
        <f t="shared" si="125"/>
        <v>0</v>
      </c>
      <c r="K240" s="68">
        <f t="shared" si="126"/>
        <v>0</v>
      </c>
      <c r="L240" s="68">
        <f t="shared" si="127"/>
        <v>0</v>
      </c>
      <c r="M240" s="68"/>
      <c r="N240" s="72"/>
      <c r="O240" s="8"/>
    </row>
    <row r="241" spans="1:15" s="9" customFormat="1" ht="24" customHeight="1">
      <c r="A241" s="268"/>
      <c r="B241" s="75" t="s">
        <v>918</v>
      </c>
      <c r="C241" s="75">
        <v>83423</v>
      </c>
      <c r="D241" s="151" t="s">
        <v>30</v>
      </c>
      <c r="E241" s="64" t="s">
        <v>345</v>
      </c>
      <c r="F241" s="68">
        <v>480</v>
      </c>
      <c r="G241" s="69"/>
      <c r="H241" s="69"/>
      <c r="I241" s="69">
        <f t="shared" si="112"/>
        <v>0</v>
      </c>
      <c r="J241" s="69">
        <f t="shared" si="113"/>
        <v>0</v>
      </c>
      <c r="K241" s="69">
        <f t="shared" si="114"/>
        <v>0</v>
      </c>
      <c r="L241" s="69">
        <f t="shared" si="115"/>
        <v>0</v>
      </c>
      <c r="M241" s="69"/>
      <c r="N241" s="72"/>
      <c r="O241" s="8"/>
    </row>
    <row r="242" spans="1:15" s="9" customFormat="1" ht="24" customHeight="1">
      <c r="A242" s="268"/>
      <c r="B242" s="75" t="s">
        <v>919</v>
      </c>
      <c r="C242" s="75">
        <v>83421</v>
      </c>
      <c r="D242" s="151" t="s">
        <v>28</v>
      </c>
      <c r="E242" s="64" t="s">
        <v>345</v>
      </c>
      <c r="F242" s="68">
        <v>120</v>
      </c>
      <c r="G242" s="69"/>
      <c r="H242" s="69"/>
      <c r="I242" s="69">
        <f t="shared" si="112"/>
        <v>0</v>
      </c>
      <c r="J242" s="69">
        <f t="shared" si="113"/>
        <v>0</v>
      </c>
      <c r="K242" s="69">
        <f t="shared" si="114"/>
        <v>0</v>
      </c>
      <c r="L242" s="69">
        <f t="shared" si="115"/>
        <v>0</v>
      </c>
      <c r="M242" s="69"/>
      <c r="N242" s="72"/>
      <c r="O242" s="8"/>
    </row>
    <row r="243" spans="1:15" s="9" customFormat="1" ht="24" customHeight="1">
      <c r="A243" s="268"/>
      <c r="B243" s="75" t="s">
        <v>920</v>
      </c>
      <c r="C243" s="75" t="s">
        <v>88</v>
      </c>
      <c r="D243" s="77" t="s">
        <v>145</v>
      </c>
      <c r="E243" s="74" t="s">
        <v>345</v>
      </c>
      <c r="F243" s="68">
        <v>240</v>
      </c>
      <c r="G243" s="68"/>
      <c r="H243" s="68"/>
      <c r="I243" s="68">
        <f t="shared" si="112"/>
        <v>0</v>
      </c>
      <c r="J243" s="68">
        <f t="shared" si="113"/>
        <v>0</v>
      </c>
      <c r="K243" s="68">
        <f t="shared" si="114"/>
        <v>0</v>
      </c>
      <c r="L243" s="68">
        <f t="shared" si="115"/>
        <v>0</v>
      </c>
      <c r="M243" s="68"/>
      <c r="N243" s="72"/>
      <c r="O243" s="8"/>
    </row>
    <row r="244" spans="1:15" s="9" customFormat="1" ht="24" customHeight="1">
      <c r="A244" s="268"/>
      <c r="B244" s="75" t="s">
        <v>921</v>
      </c>
      <c r="C244" s="75">
        <v>72261</v>
      </c>
      <c r="D244" s="151" t="s">
        <v>147</v>
      </c>
      <c r="E244" s="64" t="s">
        <v>344</v>
      </c>
      <c r="F244" s="68">
        <v>4</v>
      </c>
      <c r="G244" s="69"/>
      <c r="H244" s="69"/>
      <c r="I244" s="69">
        <f t="shared" si="112"/>
        <v>0</v>
      </c>
      <c r="J244" s="69">
        <f t="shared" si="113"/>
        <v>0</v>
      </c>
      <c r="K244" s="69">
        <f t="shared" si="114"/>
        <v>0</v>
      </c>
      <c r="L244" s="69">
        <f t="shared" si="115"/>
        <v>0</v>
      </c>
      <c r="M244" s="69"/>
      <c r="N244" s="72"/>
      <c r="O244" s="8"/>
    </row>
    <row r="245" spans="1:15" s="9" customFormat="1" ht="24" customHeight="1">
      <c r="A245" s="268"/>
      <c r="B245" s="75" t="s">
        <v>922</v>
      </c>
      <c r="C245" s="75">
        <v>72260</v>
      </c>
      <c r="D245" s="151" t="s">
        <v>146</v>
      </c>
      <c r="E245" s="64" t="s">
        <v>344</v>
      </c>
      <c r="F245" s="68">
        <v>4</v>
      </c>
      <c r="G245" s="69"/>
      <c r="H245" s="69"/>
      <c r="I245" s="69">
        <f t="shared" si="112"/>
        <v>0</v>
      </c>
      <c r="J245" s="69">
        <f t="shared" si="113"/>
        <v>0</v>
      </c>
      <c r="K245" s="69">
        <f t="shared" si="114"/>
        <v>0</v>
      </c>
      <c r="L245" s="69">
        <f t="shared" si="115"/>
        <v>0</v>
      </c>
      <c r="M245" s="69"/>
      <c r="N245" s="72"/>
      <c r="O245" s="8"/>
    </row>
    <row r="246" spans="1:15" s="9" customFormat="1" ht="24" customHeight="1">
      <c r="A246" s="268"/>
      <c r="B246" s="75" t="s">
        <v>923</v>
      </c>
      <c r="C246" s="75">
        <v>72261</v>
      </c>
      <c r="D246" s="151" t="s">
        <v>147</v>
      </c>
      <c r="E246" s="64" t="s">
        <v>344</v>
      </c>
      <c r="F246" s="68">
        <v>1</v>
      </c>
      <c r="G246" s="69"/>
      <c r="H246" s="69"/>
      <c r="I246" s="69">
        <f t="shared" si="112"/>
        <v>0</v>
      </c>
      <c r="J246" s="69">
        <f t="shared" si="113"/>
        <v>0</v>
      </c>
      <c r="K246" s="69">
        <f t="shared" si="114"/>
        <v>0</v>
      </c>
      <c r="L246" s="69">
        <f t="shared" si="115"/>
        <v>0</v>
      </c>
      <c r="M246" s="69"/>
      <c r="N246" s="72"/>
      <c r="O246" s="8"/>
    </row>
    <row r="247" spans="1:15" s="9" customFormat="1" ht="24" customHeight="1">
      <c r="A247" s="268"/>
      <c r="B247" s="75" t="s">
        <v>924</v>
      </c>
      <c r="C247" s="75">
        <v>72260</v>
      </c>
      <c r="D247" s="151" t="s">
        <v>146</v>
      </c>
      <c r="E247" s="64" t="s">
        <v>344</v>
      </c>
      <c r="F247" s="68">
        <v>1</v>
      </c>
      <c r="G247" s="69"/>
      <c r="H247" s="69"/>
      <c r="I247" s="69">
        <f t="shared" si="112"/>
        <v>0</v>
      </c>
      <c r="J247" s="69">
        <f t="shared" si="113"/>
        <v>0</v>
      </c>
      <c r="K247" s="69">
        <f t="shared" si="114"/>
        <v>0</v>
      </c>
      <c r="L247" s="69">
        <f t="shared" si="115"/>
        <v>0</v>
      </c>
      <c r="M247" s="69"/>
      <c r="N247" s="72"/>
      <c r="O247" s="8"/>
    </row>
    <row r="248" spans="1:15" s="9" customFormat="1" ht="24" customHeight="1">
      <c r="A248" s="268"/>
      <c r="B248" s="75" t="s">
        <v>925</v>
      </c>
      <c r="C248" s="75">
        <v>72261</v>
      </c>
      <c r="D248" s="151" t="s">
        <v>147</v>
      </c>
      <c r="E248" s="64" t="s">
        <v>344</v>
      </c>
      <c r="F248" s="68">
        <v>1</v>
      </c>
      <c r="G248" s="69"/>
      <c r="H248" s="69"/>
      <c r="I248" s="69">
        <f t="shared" si="112"/>
        <v>0</v>
      </c>
      <c r="J248" s="69">
        <f t="shared" si="113"/>
        <v>0</v>
      </c>
      <c r="K248" s="69">
        <f t="shared" si="114"/>
        <v>0</v>
      </c>
      <c r="L248" s="69">
        <f t="shared" si="115"/>
        <v>0</v>
      </c>
      <c r="M248" s="69"/>
      <c r="N248" s="72"/>
      <c r="O248" s="8"/>
    </row>
    <row r="249" spans="1:15" s="9" customFormat="1" ht="24" customHeight="1">
      <c r="A249" s="268"/>
      <c r="B249" s="75" t="s">
        <v>926</v>
      </c>
      <c r="C249" s="75">
        <v>72260</v>
      </c>
      <c r="D249" s="151" t="s">
        <v>146</v>
      </c>
      <c r="E249" s="64" t="s">
        <v>344</v>
      </c>
      <c r="F249" s="68">
        <v>1</v>
      </c>
      <c r="G249" s="69"/>
      <c r="H249" s="69"/>
      <c r="I249" s="69">
        <f t="shared" si="112"/>
        <v>0</v>
      </c>
      <c r="J249" s="69">
        <f t="shared" si="113"/>
        <v>0</v>
      </c>
      <c r="K249" s="69">
        <f t="shared" si="114"/>
        <v>0</v>
      </c>
      <c r="L249" s="69">
        <f t="shared" si="115"/>
        <v>0</v>
      </c>
      <c r="M249" s="69"/>
      <c r="N249" s="72"/>
      <c r="O249" s="8"/>
    </row>
    <row r="250" spans="1:15" s="9" customFormat="1" ht="12" customHeight="1">
      <c r="A250" s="268"/>
      <c r="B250" s="75" t="s">
        <v>927</v>
      </c>
      <c r="C250" s="75">
        <v>68069</v>
      </c>
      <c r="D250" s="151" t="s">
        <v>197</v>
      </c>
      <c r="E250" s="64" t="s">
        <v>344</v>
      </c>
      <c r="F250" s="68">
        <v>1</v>
      </c>
      <c r="G250" s="69"/>
      <c r="H250" s="69"/>
      <c r="I250" s="69">
        <f t="shared" si="112"/>
        <v>0</v>
      </c>
      <c r="J250" s="69">
        <f t="shared" si="113"/>
        <v>0</v>
      </c>
      <c r="K250" s="69">
        <f t="shared" si="114"/>
        <v>0</v>
      </c>
      <c r="L250" s="69">
        <f t="shared" si="115"/>
        <v>0</v>
      </c>
      <c r="M250" s="69"/>
      <c r="N250" s="72"/>
      <c r="O250" s="8"/>
    </row>
    <row r="251" spans="1:15" s="9" customFormat="1" ht="24" customHeight="1">
      <c r="A251" s="268"/>
      <c r="B251" s="75" t="s">
        <v>928</v>
      </c>
      <c r="C251" s="75" t="s">
        <v>173</v>
      </c>
      <c r="D251" s="77" t="s">
        <v>174</v>
      </c>
      <c r="E251" s="74" t="s">
        <v>344</v>
      </c>
      <c r="F251" s="68">
        <v>1</v>
      </c>
      <c r="G251" s="68"/>
      <c r="H251" s="68"/>
      <c r="I251" s="68">
        <f t="shared" si="112"/>
        <v>0</v>
      </c>
      <c r="J251" s="68">
        <f t="shared" si="113"/>
        <v>0</v>
      </c>
      <c r="K251" s="68">
        <f t="shared" si="114"/>
        <v>0</v>
      </c>
      <c r="L251" s="68">
        <f t="shared" si="115"/>
        <v>0</v>
      </c>
      <c r="M251" s="68"/>
      <c r="N251" s="72"/>
      <c r="O251" s="8"/>
    </row>
    <row r="252" spans="1:15" s="9" customFormat="1" ht="12.75" customHeight="1">
      <c r="A252" s="268"/>
      <c r="B252" s="75" t="s">
        <v>929</v>
      </c>
      <c r="C252" s="75">
        <v>90032</v>
      </c>
      <c r="D252" s="77" t="s">
        <v>384</v>
      </c>
      <c r="E252" s="74" t="s">
        <v>344</v>
      </c>
      <c r="F252" s="68">
        <v>1</v>
      </c>
      <c r="G252" s="68"/>
      <c r="H252" s="68"/>
      <c r="I252" s="68">
        <f>IF(F252="","",G252+H252)</f>
        <v>0</v>
      </c>
      <c r="J252" s="68">
        <f>IF(F252="","",ROUND((F252*G252),2))</f>
        <v>0</v>
      </c>
      <c r="K252" s="68">
        <f>IF(F252="","",ROUND((F252*H252),2))</f>
        <v>0</v>
      </c>
      <c r="L252" s="68">
        <f>IF(F252="","",ROUND((F252*I252),2))</f>
        <v>0</v>
      </c>
      <c r="M252" s="68"/>
      <c r="N252" s="72"/>
      <c r="O252" s="8"/>
    </row>
    <row r="253" spans="1:15" s="9" customFormat="1" ht="36">
      <c r="A253" s="268"/>
      <c r="B253" s="75" t="s">
        <v>930</v>
      </c>
      <c r="C253" s="75">
        <v>90735</v>
      </c>
      <c r="D253" s="280" t="s">
        <v>931</v>
      </c>
      <c r="E253" s="74" t="s">
        <v>344</v>
      </c>
      <c r="F253" s="68">
        <v>1</v>
      </c>
      <c r="G253" s="68"/>
      <c r="H253" s="68"/>
      <c r="I253" s="68">
        <f>IF(F253="","",G253+H253)</f>
        <v>0</v>
      </c>
      <c r="J253" s="68">
        <f>IF(F253="","",ROUND((F253*G253),2))</f>
        <v>0</v>
      </c>
      <c r="K253" s="68">
        <f>IF(F253="","",ROUND((F253*H253),2))</f>
        <v>0</v>
      </c>
      <c r="L253" s="68">
        <f>IF(F253="","",ROUND((F253*I253),2))</f>
        <v>0</v>
      </c>
      <c r="M253" s="68"/>
      <c r="N253" s="72"/>
      <c r="O253" s="8"/>
    </row>
    <row r="254" spans="1:15" s="9" customFormat="1" ht="12" customHeight="1">
      <c r="A254" s="268"/>
      <c r="B254" s="75" t="s">
        <v>932</v>
      </c>
      <c r="C254" s="75"/>
      <c r="D254" s="275" t="s">
        <v>933</v>
      </c>
      <c r="E254" s="76"/>
      <c r="F254" s="68"/>
      <c r="G254" s="68"/>
      <c r="H254" s="68"/>
      <c r="I254" s="68" t="str">
        <f t="shared" si="112"/>
        <v/>
      </c>
      <c r="J254" s="68" t="str">
        <f t="shared" si="113"/>
        <v/>
      </c>
      <c r="K254" s="68" t="str">
        <f t="shared" si="114"/>
        <v/>
      </c>
      <c r="L254" s="68" t="str">
        <f t="shared" si="115"/>
        <v/>
      </c>
      <c r="M254" s="68"/>
      <c r="N254" s="72"/>
      <c r="O254" s="8"/>
    </row>
    <row r="255" spans="1:15" s="9" customFormat="1" ht="24" customHeight="1">
      <c r="A255" s="268"/>
      <c r="B255" s="75" t="s">
        <v>934</v>
      </c>
      <c r="C255" s="75">
        <v>90440</v>
      </c>
      <c r="D255" s="77" t="s">
        <v>533</v>
      </c>
      <c r="E255" s="74" t="s">
        <v>344</v>
      </c>
      <c r="F255" s="68">
        <v>1</v>
      </c>
      <c r="G255" s="68"/>
      <c r="H255" s="68"/>
      <c r="I255" s="68">
        <f t="shared" si="112"/>
        <v>0</v>
      </c>
      <c r="J255" s="68">
        <f t="shared" si="113"/>
        <v>0</v>
      </c>
      <c r="K255" s="68">
        <f t="shared" si="114"/>
        <v>0</v>
      </c>
      <c r="L255" s="68">
        <f t="shared" si="115"/>
        <v>0</v>
      </c>
      <c r="M255" s="68"/>
      <c r="N255" s="72"/>
      <c r="O255" s="8"/>
    </row>
    <row r="256" spans="1:15" s="9" customFormat="1" ht="12">
      <c r="A256" s="268"/>
      <c r="B256" s="75" t="s">
        <v>935</v>
      </c>
      <c r="C256" s="75">
        <v>90421</v>
      </c>
      <c r="D256" s="77" t="s">
        <v>514</v>
      </c>
      <c r="E256" s="74" t="s">
        <v>344</v>
      </c>
      <c r="F256" s="68">
        <v>1</v>
      </c>
      <c r="G256" s="68"/>
      <c r="H256" s="68"/>
      <c r="I256" s="68">
        <f t="shared" si="112"/>
        <v>0</v>
      </c>
      <c r="J256" s="68">
        <f t="shared" si="113"/>
        <v>0</v>
      </c>
      <c r="K256" s="68">
        <f t="shared" si="114"/>
        <v>0</v>
      </c>
      <c r="L256" s="68">
        <f t="shared" si="115"/>
        <v>0</v>
      </c>
      <c r="M256" s="68"/>
      <c r="N256" s="72"/>
      <c r="O256" s="8"/>
    </row>
    <row r="257" spans="1:15" s="9" customFormat="1" ht="24" customHeight="1">
      <c r="A257" s="268"/>
      <c r="B257" s="75" t="s">
        <v>936</v>
      </c>
      <c r="C257" s="75" t="s">
        <v>177</v>
      </c>
      <c r="D257" s="77" t="s">
        <v>178</v>
      </c>
      <c r="E257" s="74" t="s">
        <v>344</v>
      </c>
      <c r="F257" s="68">
        <v>2</v>
      </c>
      <c r="G257" s="68"/>
      <c r="H257" s="68"/>
      <c r="I257" s="68">
        <f t="shared" si="112"/>
        <v>0</v>
      </c>
      <c r="J257" s="68">
        <f t="shared" si="113"/>
        <v>0</v>
      </c>
      <c r="K257" s="68">
        <f t="shared" si="114"/>
        <v>0</v>
      </c>
      <c r="L257" s="68">
        <f t="shared" si="115"/>
        <v>0</v>
      </c>
      <c r="M257" s="68"/>
      <c r="N257" s="72"/>
      <c r="O257" s="8"/>
    </row>
    <row r="258" spans="1:15" s="9" customFormat="1" ht="24" customHeight="1">
      <c r="A258" s="268"/>
      <c r="B258" s="75" t="s">
        <v>937</v>
      </c>
      <c r="C258" s="75" t="s">
        <v>175</v>
      </c>
      <c r="D258" s="77" t="s">
        <v>176</v>
      </c>
      <c r="E258" s="74" t="s">
        <v>344</v>
      </c>
      <c r="F258" s="68">
        <v>2</v>
      </c>
      <c r="G258" s="68"/>
      <c r="H258" s="68"/>
      <c r="I258" s="68">
        <f t="shared" si="112"/>
        <v>0</v>
      </c>
      <c r="J258" s="68">
        <f t="shared" si="113"/>
        <v>0</v>
      </c>
      <c r="K258" s="68">
        <f t="shared" si="114"/>
        <v>0</v>
      </c>
      <c r="L258" s="68">
        <f t="shared" si="115"/>
        <v>0</v>
      </c>
      <c r="M258" s="68"/>
      <c r="N258" s="72"/>
      <c r="O258" s="8"/>
    </row>
    <row r="259" spans="1:15" s="9" customFormat="1" ht="24" customHeight="1">
      <c r="A259" s="268"/>
      <c r="B259" s="75" t="s">
        <v>938</v>
      </c>
      <c r="C259" s="75" t="s">
        <v>173</v>
      </c>
      <c r="D259" s="77" t="s">
        <v>174</v>
      </c>
      <c r="E259" s="74" t="s">
        <v>344</v>
      </c>
      <c r="F259" s="68">
        <v>4</v>
      </c>
      <c r="G259" s="68"/>
      <c r="H259" s="68"/>
      <c r="I259" s="68">
        <f t="shared" si="112"/>
        <v>0</v>
      </c>
      <c r="J259" s="68">
        <f t="shared" si="113"/>
        <v>0</v>
      </c>
      <c r="K259" s="68">
        <f t="shared" si="114"/>
        <v>0</v>
      </c>
      <c r="L259" s="68">
        <f t="shared" si="115"/>
        <v>0</v>
      </c>
      <c r="M259" s="68"/>
      <c r="N259" s="72"/>
      <c r="O259" s="8"/>
    </row>
    <row r="260" spans="1:15" s="9" customFormat="1" ht="24" customHeight="1">
      <c r="A260" s="268"/>
      <c r="B260" s="75" t="s">
        <v>939</v>
      </c>
      <c r="C260" s="75" t="s">
        <v>173</v>
      </c>
      <c r="D260" s="77" t="s">
        <v>174</v>
      </c>
      <c r="E260" s="74" t="s">
        <v>344</v>
      </c>
      <c r="F260" s="68">
        <v>1</v>
      </c>
      <c r="G260" s="68"/>
      <c r="H260" s="68"/>
      <c r="I260" s="68">
        <f t="shared" si="112"/>
        <v>0</v>
      </c>
      <c r="J260" s="68">
        <f t="shared" si="113"/>
        <v>0</v>
      </c>
      <c r="K260" s="68">
        <f t="shared" si="114"/>
        <v>0</v>
      </c>
      <c r="L260" s="68">
        <f t="shared" si="115"/>
        <v>0</v>
      </c>
      <c r="M260" s="68"/>
      <c r="N260" s="72"/>
      <c r="O260" s="8"/>
    </row>
    <row r="261" spans="1:15" s="9" customFormat="1" ht="24" customHeight="1">
      <c r="A261" s="268"/>
      <c r="B261" s="75" t="s">
        <v>940</v>
      </c>
      <c r="C261" s="75" t="s">
        <v>173</v>
      </c>
      <c r="D261" s="77" t="s">
        <v>174</v>
      </c>
      <c r="E261" s="74" t="s">
        <v>344</v>
      </c>
      <c r="F261" s="68">
        <v>5</v>
      </c>
      <c r="G261" s="68"/>
      <c r="H261" s="68"/>
      <c r="I261" s="68">
        <f t="shared" si="112"/>
        <v>0</v>
      </c>
      <c r="J261" s="68">
        <f t="shared" si="113"/>
        <v>0</v>
      </c>
      <c r="K261" s="68">
        <f t="shared" si="114"/>
        <v>0</v>
      </c>
      <c r="L261" s="68">
        <f t="shared" si="115"/>
        <v>0</v>
      </c>
      <c r="M261" s="68"/>
      <c r="N261" s="72"/>
      <c r="O261" s="8"/>
    </row>
    <row r="262" spans="1:15" s="9" customFormat="1" ht="24" customHeight="1">
      <c r="A262" s="268"/>
      <c r="B262" s="75" t="s">
        <v>941</v>
      </c>
      <c r="C262" s="75" t="s">
        <v>171</v>
      </c>
      <c r="D262" s="77" t="s">
        <v>172</v>
      </c>
      <c r="E262" s="74" t="s">
        <v>344</v>
      </c>
      <c r="F262" s="68">
        <v>22</v>
      </c>
      <c r="G262" s="68"/>
      <c r="H262" s="68"/>
      <c r="I262" s="68">
        <f t="shared" si="112"/>
        <v>0</v>
      </c>
      <c r="J262" s="68">
        <f t="shared" si="113"/>
        <v>0</v>
      </c>
      <c r="K262" s="68">
        <f t="shared" si="114"/>
        <v>0</v>
      </c>
      <c r="L262" s="68">
        <f t="shared" si="115"/>
        <v>0</v>
      </c>
      <c r="M262" s="68"/>
      <c r="N262" s="72"/>
      <c r="O262" s="8"/>
    </row>
    <row r="263" spans="1:15" s="9" customFormat="1" ht="24" customHeight="1">
      <c r="A263" s="268"/>
      <c r="B263" s="75" t="s">
        <v>942</v>
      </c>
      <c r="C263" s="75">
        <v>90418</v>
      </c>
      <c r="D263" s="77" t="s">
        <v>511</v>
      </c>
      <c r="E263" s="74" t="s">
        <v>345</v>
      </c>
      <c r="F263" s="68">
        <v>40</v>
      </c>
      <c r="G263" s="68"/>
      <c r="H263" s="68"/>
      <c r="I263" s="68">
        <f>IF(F263="","",G263+H263)</f>
        <v>0</v>
      </c>
      <c r="J263" s="68">
        <f>IF(F263="","",ROUND((F263*G263),2))</f>
        <v>0</v>
      </c>
      <c r="K263" s="68">
        <f>IF(F263="","",ROUND((F263*H263),2))</f>
        <v>0</v>
      </c>
      <c r="L263" s="68">
        <f>IF(F263="","",ROUND((F263*I263),2))</f>
        <v>0</v>
      </c>
      <c r="M263" s="68"/>
      <c r="N263" s="72"/>
      <c r="O263" s="8"/>
    </row>
    <row r="264" spans="1:15" s="9" customFormat="1" ht="24" customHeight="1">
      <c r="A264" s="268"/>
      <c r="B264" s="75" t="s">
        <v>943</v>
      </c>
      <c r="C264" s="75">
        <v>83431</v>
      </c>
      <c r="D264" s="151" t="s">
        <v>55</v>
      </c>
      <c r="E264" s="64" t="s">
        <v>345</v>
      </c>
      <c r="F264" s="68">
        <v>240</v>
      </c>
      <c r="G264" s="69"/>
      <c r="H264" s="69"/>
      <c r="I264" s="69">
        <f t="shared" ref="I264:I265" si="128">IF(F264="","",G264+H264)</f>
        <v>0</v>
      </c>
      <c r="J264" s="69">
        <f t="shared" ref="J264:J265" si="129">IF(F264="","",ROUND((F264*G264),2))</f>
        <v>0</v>
      </c>
      <c r="K264" s="69">
        <f t="shared" ref="K264:K265" si="130">IF(F264="","",ROUND((F264*H264),2))</f>
        <v>0</v>
      </c>
      <c r="L264" s="69">
        <f t="shared" ref="L264:L265" si="131">IF(F264="","",ROUND((F264*I264),2))</f>
        <v>0</v>
      </c>
      <c r="M264" s="69"/>
      <c r="N264" s="72"/>
      <c r="O264" s="8"/>
    </row>
    <row r="265" spans="1:15" s="9" customFormat="1" ht="24" customHeight="1">
      <c r="A265" s="268"/>
      <c r="B265" s="75" t="s">
        <v>944</v>
      </c>
      <c r="C265" s="75">
        <v>83424</v>
      </c>
      <c r="D265" s="151" t="s">
        <v>31</v>
      </c>
      <c r="E265" s="64" t="s">
        <v>345</v>
      </c>
      <c r="F265" s="68">
        <v>60</v>
      </c>
      <c r="G265" s="69"/>
      <c r="H265" s="69"/>
      <c r="I265" s="69">
        <f t="shared" si="128"/>
        <v>0</v>
      </c>
      <c r="J265" s="69">
        <f t="shared" si="129"/>
        <v>0</v>
      </c>
      <c r="K265" s="69">
        <f t="shared" si="130"/>
        <v>0</v>
      </c>
      <c r="L265" s="69">
        <f t="shared" si="131"/>
        <v>0</v>
      </c>
      <c r="M265" s="69"/>
      <c r="N265" s="72"/>
      <c r="O265" s="8"/>
    </row>
    <row r="266" spans="1:15" s="9" customFormat="1" ht="12.75" customHeight="1">
      <c r="A266" s="268"/>
      <c r="B266" s="75" t="s">
        <v>945</v>
      </c>
      <c r="C266" s="75">
        <v>90412</v>
      </c>
      <c r="D266" s="77" t="s">
        <v>505</v>
      </c>
      <c r="E266" s="74" t="s">
        <v>344</v>
      </c>
      <c r="F266" s="68">
        <v>5</v>
      </c>
      <c r="G266" s="68"/>
      <c r="H266" s="68"/>
      <c r="I266" s="68">
        <f>IF(F266="","",G266+H266)</f>
        <v>0</v>
      </c>
      <c r="J266" s="68">
        <f>IF(F266="","",ROUND((F266*G266),2))</f>
        <v>0</v>
      </c>
      <c r="K266" s="68">
        <f>IF(F266="","",ROUND((F266*H266),2))</f>
        <v>0</v>
      </c>
      <c r="L266" s="68">
        <f>IF(F266="","",ROUND((F266*I266),2))</f>
        <v>0</v>
      </c>
      <c r="M266" s="68"/>
      <c r="N266" s="72"/>
      <c r="O266" s="8"/>
    </row>
    <row r="267" spans="1:15" s="9" customFormat="1" ht="12" customHeight="1">
      <c r="A267" s="268"/>
      <c r="B267" s="75" t="s">
        <v>946</v>
      </c>
      <c r="C267" s="75">
        <v>83447</v>
      </c>
      <c r="D267" s="151" t="s">
        <v>58</v>
      </c>
      <c r="E267" s="64" t="s">
        <v>344</v>
      </c>
      <c r="F267" s="68">
        <v>14</v>
      </c>
      <c r="G267" s="69"/>
      <c r="H267" s="69"/>
      <c r="I267" s="69">
        <f t="shared" ref="I267" si="132">IF(F267="","",G267+H267)</f>
        <v>0</v>
      </c>
      <c r="J267" s="69">
        <f t="shared" ref="J267" si="133">IF(F267="","",ROUND((F267*G267),2))</f>
        <v>0</v>
      </c>
      <c r="K267" s="69">
        <f t="shared" ref="K267" si="134">IF(F267="","",ROUND((F267*H267),2))</f>
        <v>0</v>
      </c>
      <c r="L267" s="69">
        <f t="shared" ref="L267" si="135">IF(F267="","",ROUND((F267*I267),2))</f>
        <v>0</v>
      </c>
      <c r="M267" s="69"/>
      <c r="N267" s="72"/>
      <c r="O267" s="8"/>
    </row>
    <row r="268" spans="1:15" s="9" customFormat="1" ht="12" customHeight="1">
      <c r="A268" s="268"/>
      <c r="B268" s="75" t="s">
        <v>947</v>
      </c>
      <c r="C268" s="75"/>
      <c r="D268" s="275" t="s">
        <v>948</v>
      </c>
      <c r="E268" s="76"/>
      <c r="F268" s="68"/>
      <c r="G268" s="68"/>
      <c r="H268" s="68"/>
      <c r="I268" s="68" t="str">
        <f t="shared" si="112"/>
        <v/>
      </c>
      <c r="J268" s="68" t="str">
        <f t="shared" si="113"/>
        <v/>
      </c>
      <c r="K268" s="68" t="str">
        <f t="shared" si="114"/>
        <v/>
      </c>
      <c r="L268" s="68" t="str">
        <f t="shared" si="115"/>
        <v/>
      </c>
      <c r="M268" s="68"/>
      <c r="N268" s="72"/>
      <c r="O268" s="8"/>
    </row>
    <row r="269" spans="1:15" s="9" customFormat="1" ht="24" customHeight="1">
      <c r="A269" s="268"/>
      <c r="B269" s="75" t="s">
        <v>949</v>
      </c>
      <c r="C269" s="75">
        <v>90736</v>
      </c>
      <c r="D269" s="77" t="s">
        <v>950</v>
      </c>
      <c r="E269" s="74" t="s">
        <v>344</v>
      </c>
      <c r="F269" s="68">
        <v>1</v>
      </c>
      <c r="G269" s="68"/>
      <c r="H269" s="68"/>
      <c r="I269" s="68">
        <f>IF(F269="","",G269+H269)</f>
        <v>0</v>
      </c>
      <c r="J269" s="68">
        <f>IF(F269="","",ROUND((F269*G269),2))</f>
        <v>0</v>
      </c>
      <c r="K269" s="68">
        <f>IF(F269="","",ROUND((F269*H269),2))</f>
        <v>0</v>
      </c>
      <c r="L269" s="68">
        <f>IF(F269="","",ROUND((F269*I269),2))</f>
        <v>0</v>
      </c>
      <c r="M269" s="68"/>
      <c r="N269" s="72"/>
      <c r="O269" s="8"/>
    </row>
    <row r="270" spans="1:15" s="9" customFormat="1" ht="24" customHeight="1">
      <c r="A270" s="268"/>
      <c r="B270" s="75" t="s">
        <v>951</v>
      </c>
      <c r="C270" s="75" t="s">
        <v>171</v>
      </c>
      <c r="D270" s="77" t="s">
        <v>172</v>
      </c>
      <c r="E270" s="74" t="s">
        <v>344</v>
      </c>
      <c r="F270" s="68">
        <v>1</v>
      </c>
      <c r="G270" s="68"/>
      <c r="H270" s="68"/>
      <c r="I270" s="68">
        <f t="shared" si="112"/>
        <v>0</v>
      </c>
      <c r="J270" s="68">
        <f t="shared" si="113"/>
        <v>0</v>
      </c>
      <c r="K270" s="68">
        <f t="shared" si="114"/>
        <v>0</v>
      </c>
      <c r="L270" s="68">
        <f t="shared" si="115"/>
        <v>0</v>
      </c>
      <c r="M270" s="68"/>
      <c r="N270" s="72"/>
      <c r="O270" s="8"/>
    </row>
    <row r="271" spans="1:15" s="9" customFormat="1" ht="12.75" customHeight="1">
      <c r="A271" s="268"/>
      <c r="B271" s="75" t="s">
        <v>952</v>
      </c>
      <c r="C271" s="75">
        <v>90141</v>
      </c>
      <c r="D271" s="77" t="s">
        <v>405</v>
      </c>
      <c r="E271" s="74" t="s">
        <v>344</v>
      </c>
      <c r="F271" s="68">
        <v>3</v>
      </c>
      <c r="G271" s="68"/>
      <c r="H271" s="68"/>
      <c r="I271" s="68">
        <f t="shared" si="112"/>
        <v>0</v>
      </c>
      <c r="J271" s="68">
        <f t="shared" si="113"/>
        <v>0</v>
      </c>
      <c r="K271" s="68">
        <f t="shared" si="114"/>
        <v>0</v>
      </c>
      <c r="L271" s="68">
        <f t="shared" si="115"/>
        <v>0</v>
      </c>
      <c r="M271" s="68"/>
      <c r="N271" s="72"/>
      <c r="O271" s="8"/>
    </row>
    <row r="272" spans="1:15" s="9" customFormat="1" ht="12.75" customHeight="1">
      <c r="A272" s="268"/>
      <c r="B272" s="75" t="s">
        <v>953</v>
      </c>
      <c r="C272" s="75">
        <v>90423</v>
      </c>
      <c r="D272" s="77" t="s">
        <v>516</v>
      </c>
      <c r="E272" s="74" t="s">
        <v>345</v>
      </c>
      <c r="F272" s="68">
        <v>144</v>
      </c>
      <c r="G272" s="68"/>
      <c r="H272" s="68"/>
      <c r="I272" s="68">
        <f t="shared" si="112"/>
        <v>0</v>
      </c>
      <c r="J272" s="68">
        <f t="shared" si="113"/>
        <v>0</v>
      </c>
      <c r="K272" s="68">
        <f t="shared" si="114"/>
        <v>0</v>
      </c>
      <c r="L272" s="68">
        <f t="shared" si="115"/>
        <v>0</v>
      </c>
      <c r="M272" s="68"/>
      <c r="N272" s="72"/>
      <c r="O272" s="8"/>
    </row>
    <row r="273" spans="1:15" s="9" customFormat="1" ht="12.75" customHeight="1">
      <c r="A273" s="268"/>
      <c r="B273" s="75" t="s">
        <v>954</v>
      </c>
      <c r="C273" s="75">
        <v>90452</v>
      </c>
      <c r="D273" s="77" t="s">
        <v>545</v>
      </c>
      <c r="E273" s="74" t="s">
        <v>344</v>
      </c>
      <c r="F273" s="68">
        <v>4</v>
      </c>
      <c r="G273" s="68"/>
      <c r="H273" s="68"/>
      <c r="I273" s="68">
        <f t="shared" si="112"/>
        <v>0</v>
      </c>
      <c r="J273" s="68">
        <f t="shared" si="113"/>
        <v>0</v>
      </c>
      <c r="K273" s="68">
        <f t="shared" si="114"/>
        <v>0</v>
      </c>
      <c r="L273" s="68">
        <f t="shared" si="115"/>
        <v>0</v>
      </c>
      <c r="M273" s="68"/>
      <c r="N273" s="72"/>
      <c r="O273" s="8"/>
    </row>
    <row r="274" spans="1:15" s="9" customFormat="1" ht="12.75" customHeight="1">
      <c r="A274" s="268"/>
      <c r="B274" s="75" t="s">
        <v>955</v>
      </c>
      <c r="C274" s="75">
        <v>90407</v>
      </c>
      <c r="D274" s="77" t="s">
        <v>500</v>
      </c>
      <c r="E274" s="74" t="s">
        <v>245</v>
      </c>
      <c r="F274" s="68">
        <v>4</v>
      </c>
      <c r="G274" s="68"/>
      <c r="H274" s="68"/>
      <c r="I274" s="68">
        <f t="shared" si="112"/>
        <v>0</v>
      </c>
      <c r="J274" s="68">
        <f t="shared" si="113"/>
        <v>0</v>
      </c>
      <c r="K274" s="68">
        <f t="shared" si="114"/>
        <v>0</v>
      </c>
      <c r="L274" s="68">
        <f t="shared" si="115"/>
        <v>0</v>
      </c>
      <c r="M274" s="68"/>
      <c r="N274" s="72"/>
      <c r="O274" s="8"/>
    </row>
    <row r="275" spans="1:15" s="9" customFormat="1" ht="24" customHeight="1">
      <c r="A275" s="268"/>
      <c r="B275" s="75" t="s">
        <v>956</v>
      </c>
      <c r="C275" s="75">
        <v>83422</v>
      </c>
      <c r="D275" s="151" t="s">
        <v>29</v>
      </c>
      <c r="E275" s="64" t="s">
        <v>345</v>
      </c>
      <c r="F275" s="68">
        <v>288</v>
      </c>
      <c r="G275" s="69"/>
      <c r="H275" s="69"/>
      <c r="I275" s="69">
        <f t="shared" si="112"/>
        <v>0</v>
      </c>
      <c r="J275" s="69">
        <f t="shared" si="113"/>
        <v>0</v>
      </c>
      <c r="K275" s="69">
        <f t="shared" si="114"/>
        <v>0</v>
      </c>
      <c r="L275" s="69">
        <f t="shared" si="115"/>
        <v>0</v>
      </c>
      <c r="M275" s="69"/>
      <c r="N275" s="72"/>
      <c r="O275" s="8"/>
    </row>
    <row r="276" spans="1:15" s="9" customFormat="1" ht="24" customHeight="1">
      <c r="A276" s="268"/>
      <c r="B276" s="75" t="s">
        <v>957</v>
      </c>
      <c r="C276" s="75">
        <v>83421</v>
      </c>
      <c r="D276" s="151" t="s">
        <v>28</v>
      </c>
      <c r="E276" s="64" t="s">
        <v>345</v>
      </c>
      <c r="F276" s="68">
        <v>72</v>
      </c>
      <c r="G276" s="69"/>
      <c r="H276" s="69"/>
      <c r="I276" s="69">
        <f t="shared" si="112"/>
        <v>0</v>
      </c>
      <c r="J276" s="69">
        <f t="shared" si="113"/>
        <v>0</v>
      </c>
      <c r="K276" s="69">
        <f t="shared" si="114"/>
        <v>0</v>
      </c>
      <c r="L276" s="69">
        <f t="shared" si="115"/>
        <v>0</v>
      </c>
      <c r="M276" s="69"/>
      <c r="N276" s="72"/>
      <c r="O276" s="8"/>
    </row>
    <row r="277" spans="1:15" s="9" customFormat="1" ht="12" customHeight="1">
      <c r="A277" s="268"/>
      <c r="B277" s="75" t="s">
        <v>958</v>
      </c>
      <c r="C277" s="75"/>
      <c r="D277" s="275" t="s">
        <v>959</v>
      </c>
      <c r="E277" s="76"/>
      <c r="F277" s="68"/>
      <c r="G277" s="68"/>
      <c r="H277" s="68"/>
      <c r="I277" s="68" t="str">
        <f t="shared" si="112"/>
        <v/>
      </c>
      <c r="J277" s="68" t="str">
        <f t="shared" si="113"/>
        <v/>
      </c>
      <c r="K277" s="68" t="str">
        <f t="shared" si="114"/>
        <v/>
      </c>
      <c r="L277" s="68" t="str">
        <f t="shared" si="115"/>
        <v/>
      </c>
      <c r="M277" s="68"/>
      <c r="N277" s="72"/>
      <c r="O277" s="8"/>
    </row>
    <row r="278" spans="1:15" s="9" customFormat="1" ht="24" customHeight="1">
      <c r="A278" s="268"/>
      <c r="B278" s="75" t="s">
        <v>960</v>
      </c>
      <c r="C278" s="75">
        <v>90736</v>
      </c>
      <c r="D278" s="77" t="s">
        <v>950</v>
      </c>
      <c r="E278" s="74" t="s">
        <v>344</v>
      </c>
      <c r="F278" s="68">
        <v>1</v>
      </c>
      <c r="G278" s="68"/>
      <c r="H278" s="68"/>
      <c r="I278" s="68">
        <f>IF(F278="","",G278+H278)</f>
        <v>0</v>
      </c>
      <c r="J278" s="68">
        <f>IF(F278="","",ROUND((F278*G278),2))</f>
        <v>0</v>
      </c>
      <c r="K278" s="68">
        <f>IF(F278="","",ROUND((F278*H278),2))</f>
        <v>0</v>
      </c>
      <c r="L278" s="68">
        <f>IF(F278="","",ROUND((F278*I278),2))</f>
        <v>0</v>
      </c>
      <c r="M278" s="68"/>
      <c r="N278" s="72"/>
      <c r="O278" s="8"/>
    </row>
    <row r="279" spans="1:15" s="9" customFormat="1" ht="24" customHeight="1">
      <c r="A279" s="268"/>
      <c r="B279" s="75" t="s">
        <v>961</v>
      </c>
      <c r="C279" s="75" t="s">
        <v>171</v>
      </c>
      <c r="D279" s="77" t="s">
        <v>172</v>
      </c>
      <c r="E279" s="74" t="s">
        <v>344</v>
      </c>
      <c r="F279" s="68">
        <v>1</v>
      </c>
      <c r="G279" s="68"/>
      <c r="H279" s="68"/>
      <c r="I279" s="68">
        <f t="shared" si="112"/>
        <v>0</v>
      </c>
      <c r="J279" s="68">
        <f t="shared" si="113"/>
        <v>0</v>
      </c>
      <c r="K279" s="68">
        <f t="shared" si="114"/>
        <v>0</v>
      </c>
      <c r="L279" s="68">
        <f t="shared" si="115"/>
        <v>0</v>
      </c>
      <c r="M279" s="68"/>
      <c r="N279" s="72"/>
      <c r="O279" s="8"/>
    </row>
    <row r="280" spans="1:15" s="9" customFormat="1" ht="12.75" customHeight="1">
      <c r="A280" s="268"/>
      <c r="B280" s="75" t="s">
        <v>962</v>
      </c>
      <c r="C280" s="75">
        <v>90141</v>
      </c>
      <c r="D280" s="77" t="s">
        <v>405</v>
      </c>
      <c r="E280" s="74" t="s">
        <v>344</v>
      </c>
      <c r="F280" s="68">
        <v>3</v>
      </c>
      <c r="G280" s="68"/>
      <c r="H280" s="68"/>
      <c r="I280" s="68">
        <f t="shared" si="112"/>
        <v>0</v>
      </c>
      <c r="J280" s="68">
        <f t="shared" si="113"/>
        <v>0</v>
      </c>
      <c r="K280" s="68">
        <f t="shared" si="114"/>
        <v>0</v>
      </c>
      <c r="L280" s="68">
        <f t="shared" si="115"/>
        <v>0</v>
      </c>
      <c r="M280" s="68"/>
      <c r="N280" s="72"/>
      <c r="O280" s="8"/>
    </row>
    <row r="281" spans="1:15" s="9" customFormat="1" ht="12.75" customHeight="1">
      <c r="A281" s="268"/>
      <c r="B281" s="75" t="s">
        <v>963</v>
      </c>
      <c r="C281" s="75">
        <v>90423</v>
      </c>
      <c r="D281" s="77" t="s">
        <v>516</v>
      </c>
      <c r="E281" s="74" t="s">
        <v>345</v>
      </c>
      <c r="F281" s="68">
        <v>144</v>
      </c>
      <c r="G281" s="68"/>
      <c r="H281" s="68"/>
      <c r="I281" s="68">
        <f t="shared" si="112"/>
        <v>0</v>
      </c>
      <c r="J281" s="68">
        <f t="shared" si="113"/>
        <v>0</v>
      </c>
      <c r="K281" s="68">
        <f t="shared" si="114"/>
        <v>0</v>
      </c>
      <c r="L281" s="68">
        <f t="shared" si="115"/>
        <v>0</v>
      </c>
      <c r="M281" s="68"/>
      <c r="N281" s="72"/>
      <c r="O281" s="8"/>
    </row>
    <row r="282" spans="1:15" s="9" customFormat="1" ht="12.75" customHeight="1">
      <c r="A282" s="268"/>
      <c r="B282" s="75" t="s">
        <v>964</v>
      </c>
      <c r="C282" s="75">
        <v>90452</v>
      </c>
      <c r="D282" s="77" t="s">
        <v>545</v>
      </c>
      <c r="E282" s="74" t="s">
        <v>344</v>
      </c>
      <c r="F282" s="68">
        <v>4</v>
      </c>
      <c r="G282" s="68"/>
      <c r="H282" s="68"/>
      <c r="I282" s="68">
        <f t="shared" si="112"/>
        <v>0</v>
      </c>
      <c r="J282" s="68">
        <f t="shared" si="113"/>
        <v>0</v>
      </c>
      <c r="K282" s="68">
        <f t="shared" si="114"/>
        <v>0</v>
      </c>
      <c r="L282" s="68">
        <f t="shared" si="115"/>
        <v>0</v>
      </c>
      <c r="M282" s="68"/>
      <c r="N282" s="72"/>
      <c r="O282" s="8"/>
    </row>
    <row r="283" spans="1:15" s="9" customFormat="1" ht="12.75" customHeight="1">
      <c r="A283" s="268"/>
      <c r="B283" s="75" t="s">
        <v>965</v>
      </c>
      <c r="C283" s="75">
        <v>90407</v>
      </c>
      <c r="D283" s="77" t="s">
        <v>500</v>
      </c>
      <c r="E283" s="74" t="s">
        <v>245</v>
      </c>
      <c r="F283" s="68">
        <v>4</v>
      </c>
      <c r="G283" s="68"/>
      <c r="H283" s="68"/>
      <c r="I283" s="68">
        <f t="shared" si="112"/>
        <v>0</v>
      </c>
      <c r="J283" s="68">
        <f t="shared" si="113"/>
        <v>0</v>
      </c>
      <c r="K283" s="68">
        <f t="shared" si="114"/>
        <v>0</v>
      </c>
      <c r="L283" s="68">
        <f t="shared" si="115"/>
        <v>0</v>
      </c>
      <c r="M283" s="68"/>
      <c r="N283" s="72"/>
      <c r="O283" s="8"/>
    </row>
    <row r="284" spans="1:15" s="9" customFormat="1" ht="24" customHeight="1">
      <c r="A284" s="268"/>
      <c r="B284" s="75" t="s">
        <v>966</v>
      </c>
      <c r="C284" s="75">
        <v>83422</v>
      </c>
      <c r="D284" s="151" t="s">
        <v>29</v>
      </c>
      <c r="E284" s="64" t="s">
        <v>345</v>
      </c>
      <c r="F284" s="68">
        <v>288</v>
      </c>
      <c r="G284" s="69"/>
      <c r="H284" s="69"/>
      <c r="I284" s="69">
        <f t="shared" si="112"/>
        <v>0</v>
      </c>
      <c r="J284" s="69">
        <f t="shared" si="113"/>
        <v>0</v>
      </c>
      <c r="K284" s="69">
        <f t="shared" si="114"/>
        <v>0</v>
      </c>
      <c r="L284" s="69">
        <f t="shared" si="115"/>
        <v>0</v>
      </c>
      <c r="M284" s="69"/>
      <c r="N284" s="72"/>
      <c r="O284" s="8"/>
    </row>
    <row r="285" spans="1:15" s="9" customFormat="1" ht="24" customHeight="1">
      <c r="A285" s="268"/>
      <c r="B285" s="75" t="s">
        <v>967</v>
      </c>
      <c r="C285" s="75">
        <v>83421</v>
      </c>
      <c r="D285" s="151" t="s">
        <v>28</v>
      </c>
      <c r="E285" s="64" t="s">
        <v>345</v>
      </c>
      <c r="F285" s="68">
        <v>72</v>
      </c>
      <c r="G285" s="69"/>
      <c r="H285" s="69"/>
      <c r="I285" s="69">
        <f t="shared" si="112"/>
        <v>0</v>
      </c>
      <c r="J285" s="69">
        <f t="shared" si="113"/>
        <v>0</v>
      </c>
      <c r="K285" s="69">
        <f t="shared" si="114"/>
        <v>0</v>
      </c>
      <c r="L285" s="69">
        <f t="shared" si="115"/>
        <v>0</v>
      </c>
      <c r="M285" s="69"/>
      <c r="N285" s="72"/>
      <c r="O285" s="8"/>
    </row>
    <row r="286" spans="1:15" s="9" customFormat="1" ht="12" customHeight="1">
      <c r="A286" s="268"/>
      <c r="B286" s="75" t="s">
        <v>968</v>
      </c>
      <c r="C286" s="75"/>
      <c r="D286" s="275" t="s">
        <v>969</v>
      </c>
      <c r="E286" s="76"/>
      <c r="F286" s="68"/>
      <c r="G286" s="68"/>
      <c r="H286" s="68"/>
      <c r="I286" s="68" t="str">
        <f t="shared" si="112"/>
        <v/>
      </c>
      <c r="J286" s="68" t="str">
        <f t="shared" si="113"/>
        <v/>
      </c>
      <c r="K286" s="68" t="str">
        <f t="shared" si="114"/>
        <v/>
      </c>
      <c r="L286" s="68" t="str">
        <f t="shared" si="115"/>
        <v/>
      </c>
      <c r="M286" s="68"/>
      <c r="N286" s="72"/>
      <c r="O286" s="8"/>
    </row>
    <row r="287" spans="1:15" s="9" customFormat="1" ht="24" customHeight="1">
      <c r="A287" s="268"/>
      <c r="B287" s="75" t="s">
        <v>970</v>
      </c>
      <c r="C287" s="75">
        <v>90736</v>
      </c>
      <c r="D287" s="77" t="s">
        <v>950</v>
      </c>
      <c r="E287" s="74" t="s">
        <v>344</v>
      </c>
      <c r="F287" s="68">
        <v>1</v>
      </c>
      <c r="G287" s="68"/>
      <c r="H287" s="68"/>
      <c r="I287" s="68">
        <f>IF(F287="","",G287+H287)</f>
        <v>0</v>
      </c>
      <c r="J287" s="68">
        <f>IF(F287="","",ROUND((F287*G287),2))</f>
        <v>0</v>
      </c>
      <c r="K287" s="68">
        <f>IF(F287="","",ROUND((F287*H287),2))</f>
        <v>0</v>
      </c>
      <c r="L287" s="68">
        <f>IF(F287="","",ROUND((F287*I287),2))</f>
        <v>0</v>
      </c>
      <c r="M287" s="68"/>
      <c r="N287" s="72"/>
      <c r="O287" s="8"/>
    </row>
    <row r="288" spans="1:15" s="9" customFormat="1" ht="24" customHeight="1">
      <c r="A288" s="268"/>
      <c r="B288" s="75" t="s">
        <v>971</v>
      </c>
      <c r="C288" s="75" t="s">
        <v>171</v>
      </c>
      <c r="D288" s="77" t="s">
        <v>172</v>
      </c>
      <c r="E288" s="74" t="s">
        <v>344</v>
      </c>
      <c r="F288" s="68">
        <v>1</v>
      </c>
      <c r="G288" s="68"/>
      <c r="H288" s="68"/>
      <c r="I288" s="68">
        <f t="shared" si="112"/>
        <v>0</v>
      </c>
      <c r="J288" s="68">
        <f t="shared" si="113"/>
        <v>0</v>
      </c>
      <c r="K288" s="68">
        <f t="shared" si="114"/>
        <v>0</v>
      </c>
      <c r="L288" s="68">
        <f t="shared" si="115"/>
        <v>0</v>
      </c>
      <c r="M288" s="68"/>
      <c r="N288" s="72"/>
      <c r="O288" s="8"/>
    </row>
    <row r="289" spans="1:15" s="9" customFormat="1" ht="12.75" customHeight="1">
      <c r="A289" s="268"/>
      <c r="B289" s="75" t="s">
        <v>972</v>
      </c>
      <c r="C289" s="75">
        <v>90141</v>
      </c>
      <c r="D289" s="77" t="s">
        <v>405</v>
      </c>
      <c r="E289" s="74" t="s">
        <v>344</v>
      </c>
      <c r="F289" s="68">
        <v>3</v>
      </c>
      <c r="G289" s="68"/>
      <c r="H289" s="68"/>
      <c r="I289" s="68">
        <f t="shared" si="112"/>
        <v>0</v>
      </c>
      <c r="J289" s="68">
        <f t="shared" si="113"/>
        <v>0</v>
      </c>
      <c r="K289" s="68">
        <f t="shared" si="114"/>
        <v>0</v>
      </c>
      <c r="L289" s="68">
        <f t="shared" si="115"/>
        <v>0</v>
      </c>
      <c r="M289" s="68"/>
      <c r="N289" s="72"/>
      <c r="O289" s="8"/>
    </row>
    <row r="290" spans="1:15" s="9" customFormat="1" ht="12.75" customHeight="1">
      <c r="A290" s="268"/>
      <c r="B290" s="75" t="s">
        <v>973</v>
      </c>
      <c r="C290" s="75">
        <v>90423</v>
      </c>
      <c r="D290" s="77" t="s">
        <v>516</v>
      </c>
      <c r="E290" s="74" t="s">
        <v>345</v>
      </c>
      <c r="F290" s="68">
        <v>144</v>
      </c>
      <c r="G290" s="68"/>
      <c r="H290" s="68"/>
      <c r="I290" s="68">
        <f t="shared" ref="I290:I294" si="136">IF(F290="","",G290+H290)</f>
        <v>0</v>
      </c>
      <c r="J290" s="68">
        <f t="shared" ref="J290:J294" si="137">IF(F290="","",ROUND((F290*G290),2))</f>
        <v>0</v>
      </c>
      <c r="K290" s="68">
        <f t="shared" ref="K290:K294" si="138">IF(F290="","",ROUND((F290*H290),2))</f>
        <v>0</v>
      </c>
      <c r="L290" s="68">
        <f t="shared" ref="L290:L294" si="139">IF(F290="","",ROUND((F290*I290),2))</f>
        <v>0</v>
      </c>
      <c r="M290" s="68"/>
      <c r="N290" s="72"/>
      <c r="O290" s="8"/>
    </row>
    <row r="291" spans="1:15" s="9" customFormat="1" ht="12.75" customHeight="1">
      <c r="A291" s="268"/>
      <c r="B291" s="75" t="s">
        <v>974</v>
      </c>
      <c r="C291" s="75">
        <v>90452</v>
      </c>
      <c r="D291" s="77" t="s">
        <v>545</v>
      </c>
      <c r="E291" s="74" t="s">
        <v>344</v>
      </c>
      <c r="F291" s="68">
        <v>4</v>
      </c>
      <c r="G291" s="68"/>
      <c r="H291" s="68"/>
      <c r="I291" s="68">
        <f t="shared" si="136"/>
        <v>0</v>
      </c>
      <c r="J291" s="68">
        <f t="shared" si="137"/>
        <v>0</v>
      </c>
      <c r="K291" s="68">
        <f t="shared" si="138"/>
        <v>0</v>
      </c>
      <c r="L291" s="68">
        <f t="shared" si="139"/>
        <v>0</v>
      </c>
      <c r="M291" s="68"/>
      <c r="N291" s="72"/>
      <c r="O291" s="8"/>
    </row>
    <row r="292" spans="1:15" s="9" customFormat="1" ht="12.75" customHeight="1">
      <c r="A292" s="268"/>
      <c r="B292" s="75" t="s">
        <v>975</v>
      </c>
      <c r="C292" s="75">
        <v>90407</v>
      </c>
      <c r="D292" s="77" t="s">
        <v>500</v>
      </c>
      <c r="E292" s="74" t="s">
        <v>245</v>
      </c>
      <c r="F292" s="68">
        <v>4</v>
      </c>
      <c r="G292" s="68"/>
      <c r="H292" s="68"/>
      <c r="I292" s="68">
        <f t="shared" si="136"/>
        <v>0</v>
      </c>
      <c r="J292" s="68">
        <f t="shared" si="137"/>
        <v>0</v>
      </c>
      <c r="K292" s="68">
        <f t="shared" si="138"/>
        <v>0</v>
      </c>
      <c r="L292" s="68">
        <f t="shared" si="139"/>
        <v>0</v>
      </c>
      <c r="M292" s="68"/>
      <c r="N292" s="72"/>
      <c r="O292" s="8"/>
    </row>
    <row r="293" spans="1:15" s="9" customFormat="1" ht="24" customHeight="1">
      <c r="A293" s="268"/>
      <c r="B293" s="75" t="s">
        <v>976</v>
      </c>
      <c r="C293" s="75">
        <v>83422</v>
      </c>
      <c r="D293" s="151" t="s">
        <v>29</v>
      </c>
      <c r="E293" s="64" t="s">
        <v>345</v>
      </c>
      <c r="F293" s="68">
        <v>288</v>
      </c>
      <c r="G293" s="69"/>
      <c r="H293" s="69"/>
      <c r="I293" s="69">
        <f t="shared" si="136"/>
        <v>0</v>
      </c>
      <c r="J293" s="69">
        <f t="shared" si="137"/>
        <v>0</v>
      </c>
      <c r="K293" s="69">
        <f t="shared" si="138"/>
        <v>0</v>
      </c>
      <c r="L293" s="69">
        <f t="shared" si="139"/>
        <v>0</v>
      </c>
      <c r="M293" s="69"/>
      <c r="N293" s="72"/>
      <c r="O293" s="8"/>
    </row>
    <row r="294" spans="1:15" s="9" customFormat="1" ht="24" customHeight="1">
      <c r="A294" s="268"/>
      <c r="B294" s="75" t="s">
        <v>977</v>
      </c>
      <c r="C294" s="75">
        <v>83421</v>
      </c>
      <c r="D294" s="151" t="s">
        <v>28</v>
      </c>
      <c r="E294" s="64" t="s">
        <v>345</v>
      </c>
      <c r="F294" s="68">
        <v>72</v>
      </c>
      <c r="G294" s="69"/>
      <c r="H294" s="69"/>
      <c r="I294" s="69">
        <f t="shared" si="136"/>
        <v>0</v>
      </c>
      <c r="J294" s="69">
        <f t="shared" si="137"/>
        <v>0</v>
      </c>
      <c r="K294" s="69">
        <f t="shared" si="138"/>
        <v>0</v>
      </c>
      <c r="L294" s="69">
        <f t="shared" si="139"/>
        <v>0</v>
      </c>
      <c r="M294" s="69"/>
      <c r="N294" s="72"/>
      <c r="O294" s="8"/>
    </row>
    <row r="295" spans="1:15" s="9" customFormat="1" ht="12" customHeight="1">
      <c r="A295" s="268"/>
      <c r="B295" s="75" t="s">
        <v>978</v>
      </c>
      <c r="C295" s="75"/>
      <c r="D295" s="275" t="s">
        <v>979</v>
      </c>
      <c r="E295" s="76"/>
      <c r="F295" s="68"/>
      <c r="G295" s="68"/>
      <c r="H295" s="68"/>
      <c r="I295" s="68" t="str">
        <f t="shared" ref="I295:I353" si="140">IF(F295="","",G295+H295)</f>
        <v/>
      </c>
      <c r="J295" s="68" t="str">
        <f t="shared" ref="J295:J353" si="141">IF(F295="","",ROUND((F295*G295),2))</f>
        <v/>
      </c>
      <c r="K295" s="68" t="str">
        <f t="shared" ref="K295:K353" si="142">IF(F295="","",ROUND((F295*H295),2))</f>
        <v/>
      </c>
      <c r="L295" s="68" t="str">
        <f t="shared" ref="L295:L353" si="143">IF(F295="","",ROUND((F295*I295),2))</f>
        <v/>
      </c>
      <c r="M295" s="68"/>
      <c r="N295" s="72"/>
      <c r="O295" s="8"/>
    </row>
    <row r="296" spans="1:15" s="9" customFormat="1" ht="24" customHeight="1">
      <c r="A296" s="268"/>
      <c r="B296" s="75" t="s">
        <v>980</v>
      </c>
      <c r="C296" s="75">
        <v>90736</v>
      </c>
      <c r="D296" s="77" t="s">
        <v>950</v>
      </c>
      <c r="E296" s="74" t="s">
        <v>344</v>
      </c>
      <c r="F296" s="68">
        <v>1</v>
      </c>
      <c r="G296" s="68"/>
      <c r="H296" s="68"/>
      <c r="I296" s="68">
        <f>IF(F296="","",G296+H296)</f>
        <v>0</v>
      </c>
      <c r="J296" s="68">
        <f>IF(F296="","",ROUND((F296*G296),2))</f>
        <v>0</v>
      </c>
      <c r="K296" s="68">
        <f>IF(F296="","",ROUND((F296*H296),2))</f>
        <v>0</v>
      </c>
      <c r="L296" s="68">
        <f>IF(F296="","",ROUND((F296*I296),2))</f>
        <v>0</v>
      </c>
      <c r="M296" s="68"/>
      <c r="N296" s="72"/>
      <c r="O296" s="8"/>
    </row>
    <row r="297" spans="1:15" s="9" customFormat="1" ht="24" customHeight="1">
      <c r="A297" s="268"/>
      <c r="B297" s="75" t="s">
        <v>981</v>
      </c>
      <c r="C297" s="75" t="s">
        <v>171</v>
      </c>
      <c r="D297" s="77" t="s">
        <v>172</v>
      </c>
      <c r="E297" s="74" t="s">
        <v>344</v>
      </c>
      <c r="F297" s="68">
        <v>1</v>
      </c>
      <c r="G297" s="68"/>
      <c r="H297" s="68"/>
      <c r="I297" s="68">
        <f t="shared" si="140"/>
        <v>0</v>
      </c>
      <c r="J297" s="68">
        <f t="shared" si="141"/>
        <v>0</v>
      </c>
      <c r="K297" s="68">
        <f t="shared" si="142"/>
        <v>0</v>
      </c>
      <c r="L297" s="68">
        <f t="shared" si="143"/>
        <v>0</v>
      </c>
      <c r="M297" s="68"/>
      <c r="N297" s="72"/>
      <c r="O297" s="8"/>
    </row>
    <row r="298" spans="1:15" s="9" customFormat="1" ht="12.75" customHeight="1">
      <c r="A298" s="268"/>
      <c r="B298" s="75" t="s">
        <v>982</v>
      </c>
      <c r="C298" s="75">
        <v>90141</v>
      </c>
      <c r="D298" s="77" t="s">
        <v>405</v>
      </c>
      <c r="E298" s="74" t="s">
        <v>344</v>
      </c>
      <c r="F298" s="68">
        <v>3</v>
      </c>
      <c r="G298" s="68"/>
      <c r="H298" s="68"/>
      <c r="I298" s="68">
        <f t="shared" si="140"/>
        <v>0</v>
      </c>
      <c r="J298" s="68">
        <f t="shared" si="141"/>
        <v>0</v>
      </c>
      <c r="K298" s="68">
        <f t="shared" si="142"/>
        <v>0</v>
      </c>
      <c r="L298" s="68">
        <f t="shared" si="143"/>
        <v>0</v>
      </c>
      <c r="M298" s="68"/>
      <c r="N298" s="72"/>
      <c r="O298" s="8"/>
    </row>
    <row r="299" spans="1:15" s="9" customFormat="1" ht="12.75" customHeight="1">
      <c r="A299" s="268"/>
      <c r="B299" s="75" t="s">
        <v>983</v>
      </c>
      <c r="C299" s="75">
        <v>90423</v>
      </c>
      <c r="D299" s="77" t="s">
        <v>516</v>
      </c>
      <c r="E299" s="74" t="s">
        <v>345</v>
      </c>
      <c r="F299" s="68">
        <v>40</v>
      </c>
      <c r="G299" s="68"/>
      <c r="H299" s="68"/>
      <c r="I299" s="68">
        <f t="shared" si="140"/>
        <v>0</v>
      </c>
      <c r="J299" s="68">
        <f t="shared" si="141"/>
        <v>0</v>
      </c>
      <c r="K299" s="68">
        <f t="shared" si="142"/>
        <v>0</v>
      </c>
      <c r="L299" s="68">
        <f t="shared" si="143"/>
        <v>0</v>
      </c>
      <c r="M299" s="68"/>
      <c r="N299" s="72"/>
      <c r="O299" s="8"/>
    </row>
    <row r="300" spans="1:15" s="9" customFormat="1" ht="12.75" customHeight="1">
      <c r="A300" s="268"/>
      <c r="B300" s="75" t="s">
        <v>984</v>
      </c>
      <c r="C300" s="75">
        <v>90452</v>
      </c>
      <c r="D300" s="77" t="s">
        <v>545</v>
      </c>
      <c r="E300" s="74" t="s">
        <v>344</v>
      </c>
      <c r="F300" s="68">
        <v>4</v>
      </c>
      <c r="G300" s="68"/>
      <c r="H300" s="68"/>
      <c r="I300" s="68">
        <f t="shared" si="140"/>
        <v>0</v>
      </c>
      <c r="J300" s="68">
        <f t="shared" si="141"/>
        <v>0</v>
      </c>
      <c r="K300" s="68">
        <f t="shared" si="142"/>
        <v>0</v>
      </c>
      <c r="L300" s="68">
        <f t="shared" si="143"/>
        <v>0</v>
      </c>
      <c r="M300" s="68"/>
      <c r="N300" s="72"/>
      <c r="O300" s="8"/>
    </row>
    <row r="301" spans="1:15" s="9" customFormat="1" ht="12.75" customHeight="1">
      <c r="A301" s="268"/>
      <c r="B301" s="75" t="s">
        <v>985</v>
      </c>
      <c r="C301" s="75">
        <v>90407</v>
      </c>
      <c r="D301" s="77" t="s">
        <v>500</v>
      </c>
      <c r="E301" s="74" t="s">
        <v>245</v>
      </c>
      <c r="F301" s="68">
        <v>4</v>
      </c>
      <c r="G301" s="68"/>
      <c r="H301" s="68"/>
      <c r="I301" s="68">
        <f t="shared" si="140"/>
        <v>0</v>
      </c>
      <c r="J301" s="68">
        <f t="shared" si="141"/>
        <v>0</v>
      </c>
      <c r="K301" s="68">
        <f t="shared" si="142"/>
        <v>0</v>
      </c>
      <c r="L301" s="68">
        <f t="shared" si="143"/>
        <v>0</v>
      </c>
      <c r="M301" s="68"/>
      <c r="N301" s="72"/>
      <c r="O301" s="8"/>
    </row>
    <row r="302" spans="1:15" s="9" customFormat="1" ht="24" customHeight="1">
      <c r="A302" s="268"/>
      <c r="B302" s="75" t="s">
        <v>986</v>
      </c>
      <c r="C302" s="75">
        <v>83420</v>
      </c>
      <c r="D302" s="151" t="s">
        <v>27</v>
      </c>
      <c r="E302" s="64" t="s">
        <v>345</v>
      </c>
      <c r="F302" s="68">
        <v>100</v>
      </c>
      <c r="G302" s="69"/>
      <c r="H302" s="69"/>
      <c r="I302" s="69">
        <f t="shared" si="140"/>
        <v>0</v>
      </c>
      <c r="J302" s="69">
        <f t="shared" si="141"/>
        <v>0</v>
      </c>
      <c r="K302" s="69">
        <f t="shared" si="142"/>
        <v>0</v>
      </c>
      <c r="L302" s="69">
        <f t="shared" si="143"/>
        <v>0</v>
      </c>
      <c r="M302" s="69"/>
      <c r="N302" s="72"/>
      <c r="O302" s="8"/>
    </row>
    <row r="303" spans="1:15" s="9" customFormat="1" ht="12" customHeight="1">
      <c r="A303" s="268"/>
      <c r="B303" s="75" t="s">
        <v>987</v>
      </c>
      <c r="C303" s="75"/>
      <c r="D303" s="275" t="s">
        <v>988</v>
      </c>
      <c r="E303" s="76"/>
      <c r="F303" s="68"/>
      <c r="G303" s="68"/>
      <c r="H303" s="68"/>
      <c r="I303" s="68" t="str">
        <f t="shared" si="140"/>
        <v/>
      </c>
      <c r="J303" s="68" t="str">
        <f t="shared" si="141"/>
        <v/>
      </c>
      <c r="K303" s="68" t="str">
        <f t="shared" si="142"/>
        <v/>
      </c>
      <c r="L303" s="68" t="str">
        <f t="shared" si="143"/>
        <v/>
      </c>
      <c r="M303" s="68"/>
      <c r="N303" s="72"/>
      <c r="O303" s="8"/>
    </row>
    <row r="304" spans="1:15" s="9" customFormat="1" ht="24" customHeight="1">
      <c r="A304" s="268"/>
      <c r="B304" s="75" t="s">
        <v>989</v>
      </c>
      <c r="C304" s="75">
        <v>90736</v>
      </c>
      <c r="D304" s="77" t="s">
        <v>950</v>
      </c>
      <c r="E304" s="74" t="s">
        <v>344</v>
      </c>
      <c r="F304" s="68">
        <v>1</v>
      </c>
      <c r="G304" s="68"/>
      <c r="H304" s="68"/>
      <c r="I304" s="68">
        <f>IF(F304="","",G304+H304)</f>
        <v>0</v>
      </c>
      <c r="J304" s="68">
        <f>IF(F304="","",ROUND((F304*G304),2))</f>
        <v>0</v>
      </c>
      <c r="K304" s="68">
        <f>IF(F304="","",ROUND((F304*H304),2))</f>
        <v>0</v>
      </c>
      <c r="L304" s="68">
        <f>IF(F304="","",ROUND((F304*I304),2))</f>
        <v>0</v>
      </c>
      <c r="M304" s="68"/>
      <c r="N304" s="72"/>
      <c r="O304" s="8"/>
    </row>
    <row r="305" spans="1:15" s="9" customFormat="1" ht="24" customHeight="1">
      <c r="A305" s="268"/>
      <c r="B305" s="75" t="s">
        <v>990</v>
      </c>
      <c r="C305" s="75" t="s">
        <v>171</v>
      </c>
      <c r="D305" s="77" t="s">
        <v>172</v>
      </c>
      <c r="E305" s="74" t="s">
        <v>344</v>
      </c>
      <c r="F305" s="68">
        <v>1</v>
      </c>
      <c r="G305" s="68"/>
      <c r="H305" s="68"/>
      <c r="I305" s="68">
        <f t="shared" si="140"/>
        <v>0</v>
      </c>
      <c r="J305" s="68">
        <f t="shared" si="141"/>
        <v>0</v>
      </c>
      <c r="K305" s="68">
        <f t="shared" si="142"/>
        <v>0</v>
      </c>
      <c r="L305" s="68">
        <f t="shared" si="143"/>
        <v>0</v>
      </c>
      <c r="M305" s="68"/>
      <c r="N305" s="72"/>
      <c r="O305" s="8"/>
    </row>
    <row r="306" spans="1:15" s="9" customFormat="1" ht="12.75" customHeight="1">
      <c r="A306" s="268"/>
      <c r="B306" s="75" t="s">
        <v>991</v>
      </c>
      <c r="C306" s="75">
        <v>90141</v>
      </c>
      <c r="D306" s="77" t="s">
        <v>405</v>
      </c>
      <c r="E306" s="74" t="s">
        <v>344</v>
      </c>
      <c r="F306" s="68">
        <v>3</v>
      </c>
      <c r="G306" s="68"/>
      <c r="H306" s="68"/>
      <c r="I306" s="68">
        <f t="shared" si="140"/>
        <v>0</v>
      </c>
      <c r="J306" s="68">
        <f t="shared" si="141"/>
        <v>0</v>
      </c>
      <c r="K306" s="68">
        <f t="shared" si="142"/>
        <v>0</v>
      </c>
      <c r="L306" s="68">
        <f t="shared" si="143"/>
        <v>0</v>
      </c>
      <c r="M306" s="68"/>
      <c r="N306" s="72"/>
      <c r="O306" s="8"/>
    </row>
    <row r="307" spans="1:15" s="9" customFormat="1" ht="12.75" customHeight="1">
      <c r="A307" s="268"/>
      <c r="B307" s="75" t="s">
        <v>992</v>
      </c>
      <c r="C307" s="75">
        <v>90423</v>
      </c>
      <c r="D307" s="77" t="s">
        <v>516</v>
      </c>
      <c r="E307" s="74" t="s">
        <v>345</v>
      </c>
      <c r="F307" s="68">
        <v>104</v>
      </c>
      <c r="G307" s="68"/>
      <c r="H307" s="68"/>
      <c r="I307" s="68">
        <f t="shared" si="140"/>
        <v>0</v>
      </c>
      <c r="J307" s="68">
        <f t="shared" si="141"/>
        <v>0</v>
      </c>
      <c r="K307" s="68">
        <f t="shared" si="142"/>
        <v>0</v>
      </c>
      <c r="L307" s="68">
        <f t="shared" si="143"/>
        <v>0</v>
      </c>
      <c r="M307" s="68"/>
      <c r="N307" s="72"/>
      <c r="O307" s="8"/>
    </row>
    <row r="308" spans="1:15" s="9" customFormat="1" ht="12.75" customHeight="1">
      <c r="A308" s="268"/>
      <c r="B308" s="75" t="s">
        <v>993</v>
      </c>
      <c r="C308" s="75">
        <v>90452</v>
      </c>
      <c r="D308" s="77" t="s">
        <v>545</v>
      </c>
      <c r="E308" s="74" t="s">
        <v>344</v>
      </c>
      <c r="F308" s="68">
        <v>4</v>
      </c>
      <c r="G308" s="68"/>
      <c r="H308" s="68"/>
      <c r="I308" s="68">
        <f t="shared" si="140"/>
        <v>0</v>
      </c>
      <c r="J308" s="68">
        <f t="shared" si="141"/>
        <v>0</v>
      </c>
      <c r="K308" s="68">
        <f t="shared" si="142"/>
        <v>0</v>
      </c>
      <c r="L308" s="68">
        <f t="shared" si="143"/>
        <v>0</v>
      </c>
      <c r="M308" s="68"/>
      <c r="N308" s="72"/>
      <c r="O308" s="8"/>
    </row>
    <row r="309" spans="1:15" s="9" customFormat="1" ht="12.75" customHeight="1">
      <c r="A309" s="268"/>
      <c r="B309" s="75" t="s">
        <v>994</v>
      </c>
      <c r="C309" s="75">
        <v>90407</v>
      </c>
      <c r="D309" s="77" t="s">
        <v>500</v>
      </c>
      <c r="E309" s="74" t="s">
        <v>245</v>
      </c>
      <c r="F309" s="68">
        <v>4</v>
      </c>
      <c r="G309" s="68"/>
      <c r="H309" s="68"/>
      <c r="I309" s="68">
        <f t="shared" si="140"/>
        <v>0</v>
      </c>
      <c r="J309" s="68">
        <f t="shared" si="141"/>
        <v>0</v>
      </c>
      <c r="K309" s="68">
        <f t="shared" si="142"/>
        <v>0</v>
      </c>
      <c r="L309" s="68">
        <f t="shared" si="143"/>
        <v>0</v>
      </c>
      <c r="M309" s="68"/>
      <c r="N309" s="72"/>
      <c r="O309" s="8"/>
    </row>
    <row r="310" spans="1:15" s="9" customFormat="1" ht="24" customHeight="1">
      <c r="A310" s="268"/>
      <c r="B310" s="75" t="s">
        <v>995</v>
      </c>
      <c r="C310" s="75">
        <v>83422</v>
      </c>
      <c r="D310" s="151" t="s">
        <v>29</v>
      </c>
      <c r="E310" s="64" t="s">
        <v>345</v>
      </c>
      <c r="F310" s="68">
        <v>216</v>
      </c>
      <c r="G310" s="69"/>
      <c r="H310" s="69"/>
      <c r="I310" s="69">
        <f t="shared" si="140"/>
        <v>0</v>
      </c>
      <c r="J310" s="69">
        <f t="shared" si="141"/>
        <v>0</v>
      </c>
      <c r="K310" s="69">
        <f t="shared" si="142"/>
        <v>0</v>
      </c>
      <c r="L310" s="69">
        <f t="shared" si="143"/>
        <v>0</v>
      </c>
      <c r="M310" s="69"/>
      <c r="N310" s="72"/>
      <c r="O310" s="8"/>
    </row>
    <row r="311" spans="1:15" s="9" customFormat="1" ht="24" customHeight="1">
      <c r="A311" s="268"/>
      <c r="B311" s="75" t="s">
        <v>996</v>
      </c>
      <c r="C311" s="75">
        <v>83421</v>
      </c>
      <c r="D311" s="151" t="s">
        <v>28</v>
      </c>
      <c r="E311" s="64" t="s">
        <v>345</v>
      </c>
      <c r="F311" s="68">
        <v>54</v>
      </c>
      <c r="G311" s="69"/>
      <c r="H311" s="69"/>
      <c r="I311" s="69">
        <f t="shared" si="140"/>
        <v>0</v>
      </c>
      <c r="J311" s="69">
        <f t="shared" si="141"/>
        <v>0</v>
      </c>
      <c r="K311" s="69">
        <f t="shared" si="142"/>
        <v>0</v>
      </c>
      <c r="L311" s="69">
        <f t="shared" si="143"/>
        <v>0</v>
      </c>
      <c r="M311" s="69"/>
      <c r="N311" s="72"/>
      <c r="O311" s="8"/>
    </row>
    <row r="312" spans="1:15" s="9" customFormat="1" ht="12" customHeight="1">
      <c r="A312" s="268"/>
      <c r="B312" s="75" t="s">
        <v>997</v>
      </c>
      <c r="C312" s="75"/>
      <c r="D312" s="275" t="s">
        <v>998</v>
      </c>
      <c r="E312" s="76"/>
      <c r="F312" s="68"/>
      <c r="G312" s="68"/>
      <c r="H312" s="68"/>
      <c r="I312" s="68" t="str">
        <f t="shared" si="140"/>
        <v/>
      </c>
      <c r="J312" s="68" t="str">
        <f t="shared" si="141"/>
        <v/>
      </c>
      <c r="K312" s="68" t="str">
        <f t="shared" si="142"/>
        <v/>
      </c>
      <c r="L312" s="68" t="str">
        <f t="shared" si="143"/>
        <v/>
      </c>
      <c r="M312" s="68"/>
      <c r="N312" s="72"/>
      <c r="O312" s="8"/>
    </row>
    <row r="313" spans="1:15" s="9" customFormat="1" ht="24" customHeight="1">
      <c r="A313" s="268"/>
      <c r="B313" s="75" t="s">
        <v>999</v>
      </c>
      <c r="C313" s="75">
        <v>90736</v>
      </c>
      <c r="D313" s="77" t="s">
        <v>950</v>
      </c>
      <c r="E313" s="74" t="s">
        <v>344</v>
      </c>
      <c r="F313" s="68">
        <v>1</v>
      </c>
      <c r="G313" s="68"/>
      <c r="H313" s="68"/>
      <c r="I313" s="68">
        <f>IF(F313="","",G313+H313)</f>
        <v>0</v>
      </c>
      <c r="J313" s="68">
        <f>IF(F313="","",ROUND((F313*G313),2))</f>
        <v>0</v>
      </c>
      <c r="K313" s="68">
        <f>IF(F313="","",ROUND((F313*H313),2))</f>
        <v>0</v>
      </c>
      <c r="L313" s="68">
        <f>IF(F313="","",ROUND((F313*I313),2))</f>
        <v>0</v>
      </c>
      <c r="M313" s="68"/>
      <c r="N313" s="72"/>
      <c r="O313" s="8"/>
    </row>
    <row r="314" spans="1:15" s="9" customFormat="1" ht="24" customHeight="1">
      <c r="A314" s="268"/>
      <c r="B314" s="75" t="s">
        <v>1000</v>
      </c>
      <c r="C314" s="75" t="s">
        <v>171</v>
      </c>
      <c r="D314" s="77" t="s">
        <v>172</v>
      </c>
      <c r="E314" s="74" t="s">
        <v>344</v>
      </c>
      <c r="F314" s="68">
        <v>1</v>
      </c>
      <c r="G314" s="68"/>
      <c r="H314" s="68"/>
      <c r="I314" s="68">
        <f t="shared" si="140"/>
        <v>0</v>
      </c>
      <c r="J314" s="68">
        <f t="shared" si="141"/>
        <v>0</v>
      </c>
      <c r="K314" s="68">
        <f t="shared" si="142"/>
        <v>0</v>
      </c>
      <c r="L314" s="68">
        <f t="shared" si="143"/>
        <v>0</v>
      </c>
      <c r="M314" s="68"/>
      <c r="N314" s="72"/>
      <c r="O314" s="8"/>
    </row>
    <row r="315" spans="1:15" s="9" customFormat="1" ht="12.75" customHeight="1">
      <c r="A315" s="268"/>
      <c r="B315" s="75" t="s">
        <v>1001</v>
      </c>
      <c r="C315" s="75">
        <v>90141</v>
      </c>
      <c r="D315" s="77" t="s">
        <v>405</v>
      </c>
      <c r="E315" s="74" t="s">
        <v>344</v>
      </c>
      <c r="F315" s="68">
        <v>3</v>
      </c>
      <c r="G315" s="68"/>
      <c r="H315" s="68"/>
      <c r="I315" s="68">
        <f t="shared" si="140"/>
        <v>0</v>
      </c>
      <c r="J315" s="68">
        <f t="shared" si="141"/>
        <v>0</v>
      </c>
      <c r="K315" s="68">
        <f t="shared" si="142"/>
        <v>0</v>
      </c>
      <c r="L315" s="68">
        <f t="shared" si="143"/>
        <v>0</v>
      </c>
      <c r="M315" s="68"/>
      <c r="N315" s="72"/>
      <c r="O315" s="8"/>
    </row>
    <row r="316" spans="1:15" s="9" customFormat="1" ht="12.75" customHeight="1">
      <c r="A316" s="268"/>
      <c r="B316" s="75" t="s">
        <v>1002</v>
      </c>
      <c r="C316" s="75">
        <v>90423</v>
      </c>
      <c r="D316" s="77" t="s">
        <v>516</v>
      </c>
      <c r="E316" s="74" t="s">
        <v>345</v>
      </c>
      <c r="F316" s="68">
        <v>114</v>
      </c>
      <c r="G316" s="68"/>
      <c r="H316" s="68"/>
      <c r="I316" s="68">
        <f t="shared" si="140"/>
        <v>0</v>
      </c>
      <c r="J316" s="68">
        <f t="shared" si="141"/>
        <v>0</v>
      </c>
      <c r="K316" s="68">
        <f t="shared" si="142"/>
        <v>0</v>
      </c>
      <c r="L316" s="68">
        <f t="shared" si="143"/>
        <v>0</v>
      </c>
      <c r="M316" s="68"/>
      <c r="N316" s="72"/>
      <c r="O316" s="8"/>
    </row>
    <row r="317" spans="1:15" s="9" customFormat="1" ht="12.75" customHeight="1">
      <c r="A317" s="268"/>
      <c r="B317" s="75" t="s">
        <v>1003</v>
      </c>
      <c r="C317" s="75">
        <v>90452</v>
      </c>
      <c r="D317" s="77" t="s">
        <v>545</v>
      </c>
      <c r="E317" s="74" t="s">
        <v>344</v>
      </c>
      <c r="F317" s="68">
        <v>4</v>
      </c>
      <c r="G317" s="68"/>
      <c r="H317" s="68"/>
      <c r="I317" s="68">
        <f t="shared" si="140"/>
        <v>0</v>
      </c>
      <c r="J317" s="68">
        <f t="shared" si="141"/>
        <v>0</v>
      </c>
      <c r="K317" s="68">
        <f t="shared" si="142"/>
        <v>0</v>
      </c>
      <c r="L317" s="68">
        <f t="shared" si="143"/>
        <v>0</v>
      </c>
      <c r="M317" s="68"/>
      <c r="N317" s="72"/>
      <c r="O317" s="8"/>
    </row>
    <row r="318" spans="1:15" s="9" customFormat="1" ht="12.75" customHeight="1">
      <c r="A318" s="268"/>
      <c r="B318" s="75" t="s">
        <v>1004</v>
      </c>
      <c r="C318" s="75">
        <v>90407</v>
      </c>
      <c r="D318" s="77" t="s">
        <v>500</v>
      </c>
      <c r="E318" s="74" t="s">
        <v>245</v>
      </c>
      <c r="F318" s="68">
        <v>4</v>
      </c>
      <c r="G318" s="68"/>
      <c r="H318" s="68"/>
      <c r="I318" s="68">
        <f t="shared" si="140"/>
        <v>0</v>
      </c>
      <c r="J318" s="68">
        <f t="shared" si="141"/>
        <v>0</v>
      </c>
      <c r="K318" s="68">
        <f t="shared" si="142"/>
        <v>0</v>
      </c>
      <c r="L318" s="68">
        <f t="shared" si="143"/>
        <v>0</v>
      </c>
      <c r="M318" s="68"/>
      <c r="N318" s="72"/>
      <c r="O318" s="8"/>
    </row>
    <row r="319" spans="1:15" s="9" customFormat="1" ht="24" customHeight="1">
      <c r="A319" s="268"/>
      <c r="B319" s="75" t="s">
        <v>1005</v>
      </c>
      <c r="C319" s="75">
        <v>83422</v>
      </c>
      <c r="D319" s="151" t="s">
        <v>29</v>
      </c>
      <c r="E319" s="64" t="s">
        <v>345</v>
      </c>
      <c r="F319" s="68">
        <v>228</v>
      </c>
      <c r="G319" s="69"/>
      <c r="H319" s="69"/>
      <c r="I319" s="69">
        <f t="shared" si="140"/>
        <v>0</v>
      </c>
      <c r="J319" s="69">
        <f t="shared" si="141"/>
        <v>0</v>
      </c>
      <c r="K319" s="69">
        <f t="shared" si="142"/>
        <v>0</v>
      </c>
      <c r="L319" s="69">
        <f t="shared" si="143"/>
        <v>0</v>
      </c>
      <c r="M319" s="69"/>
      <c r="N319" s="72"/>
      <c r="O319" s="8"/>
    </row>
    <row r="320" spans="1:15" s="9" customFormat="1" ht="24" customHeight="1">
      <c r="A320" s="268"/>
      <c r="B320" s="75" t="s">
        <v>1006</v>
      </c>
      <c r="C320" s="75">
        <v>83420</v>
      </c>
      <c r="D320" s="151" t="s">
        <v>27</v>
      </c>
      <c r="E320" s="64" t="s">
        <v>345</v>
      </c>
      <c r="F320" s="68">
        <v>57</v>
      </c>
      <c r="G320" s="69"/>
      <c r="H320" s="69"/>
      <c r="I320" s="69">
        <f t="shared" si="140"/>
        <v>0</v>
      </c>
      <c r="J320" s="69">
        <f t="shared" si="141"/>
        <v>0</v>
      </c>
      <c r="K320" s="69">
        <f t="shared" si="142"/>
        <v>0</v>
      </c>
      <c r="L320" s="69">
        <f t="shared" si="143"/>
        <v>0</v>
      </c>
      <c r="M320" s="69"/>
      <c r="N320" s="72"/>
      <c r="O320" s="8"/>
    </row>
    <row r="321" spans="1:15" s="9" customFormat="1" ht="12" customHeight="1">
      <c r="A321" s="268"/>
      <c r="B321" s="75" t="s">
        <v>1007</v>
      </c>
      <c r="C321" s="75"/>
      <c r="D321" s="275" t="s">
        <v>1008</v>
      </c>
      <c r="E321" s="76"/>
      <c r="F321" s="68"/>
      <c r="G321" s="68"/>
      <c r="H321" s="68"/>
      <c r="I321" s="68" t="str">
        <f t="shared" si="140"/>
        <v/>
      </c>
      <c r="J321" s="68" t="str">
        <f t="shared" si="141"/>
        <v/>
      </c>
      <c r="K321" s="68" t="str">
        <f t="shared" si="142"/>
        <v/>
      </c>
      <c r="L321" s="68" t="str">
        <f t="shared" si="143"/>
        <v/>
      </c>
      <c r="M321" s="68"/>
      <c r="N321" s="72"/>
      <c r="O321" s="8"/>
    </row>
    <row r="322" spans="1:15" s="9" customFormat="1" ht="24" customHeight="1">
      <c r="A322" s="268"/>
      <c r="B322" s="75" t="s">
        <v>1009</v>
      </c>
      <c r="C322" s="75">
        <v>90736</v>
      </c>
      <c r="D322" s="77" t="s">
        <v>950</v>
      </c>
      <c r="E322" s="74" t="s">
        <v>344</v>
      </c>
      <c r="F322" s="68">
        <v>1</v>
      </c>
      <c r="G322" s="68"/>
      <c r="H322" s="68"/>
      <c r="I322" s="68">
        <f>IF(F322="","",G322+H322)</f>
        <v>0</v>
      </c>
      <c r="J322" s="68">
        <f>IF(F322="","",ROUND((F322*G322),2))</f>
        <v>0</v>
      </c>
      <c r="K322" s="68">
        <f>IF(F322="","",ROUND((F322*H322),2))</f>
        <v>0</v>
      </c>
      <c r="L322" s="68">
        <f>IF(F322="","",ROUND((F322*I322),2))</f>
        <v>0</v>
      </c>
      <c r="M322" s="68"/>
      <c r="N322" s="72"/>
      <c r="O322" s="8"/>
    </row>
    <row r="323" spans="1:15" s="9" customFormat="1" ht="24" customHeight="1">
      <c r="A323" s="268"/>
      <c r="B323" s="75" t="s">
        <v>1010</v>
      </c>
      <c r="C323" s="75" t="s">
        <v>171</v>
      </c>
      <c r="D323" s="77" t="s">
        <v>172</v>
      </c>
      <c r="E323" s="74" t="s">
        <v>344</v>
      </c>
      <c r="F323" s="68">
        <v>1</v>
      </c>
      <c r="G323" s="68"/>
      <c r="H323" s="68"/>
      <c r="I323" s="68">
        <f t="shared" si="140"/>
        <v>0</v>
      </c>
      <c r="J323" s="68">
        <f t="shared" si="141"/>
        <v>0</v>
      </c>
      <c r="K323" s="68">
        <f t="shared" si="142"/>
        <v>0</v>
      </c>
      <c r="L323" s="68">
        <f t="shared" si="143"/>
        <v>0</v>
      </c>
      <c r="M323" s="68"/>
      <c r="N323" s="72"/>
      <c r="O323" s="8"/>
    </row>
    <row r="324" spans="1:15" s="9" customFormat="1" ht="12.75" customHeight="1">
      <c r="A324" s="268"/>
      <c r="B324" s="75" t="s">
        <v>1011</v>
      </c>
      <c r="C324" s="75">
        <v>90141</v>
      </c>
      <c r="D324" s="77" t="s">
        <v>405</v>
      </c>
      <c r="E324" s="74" t="s">
        <v>344</v>
      </c>
      <c r="F324" s="68">
        <v>3</v>
      </c>
      <c r="G324" s="68"/>
      <c r="H324" s="68"/>
      <c r="I324" s="68">
        <f t="shared" si="140"/>
        <v>0</v>
      </c>
      <c r="J324" s="68">
        <f t="shared" si="141"/>
        <v>0</v>
      </c>
      <c r="K324" s="68">
        <f t="shared" si="142"/>
        <v>0</v>
      </c>
      <c r="L324" s="68">
        <f t="shared" si="143"/>
        <v>0</v>
      </c>
      <c r="M324" s="68"/>
      <c r="N324" s="72"/>
      <c r="O324" s="8"/>
    </row>
    <row r="325" spans="1:15" s="9" customFormat="1" ht="12.75" customHeight="1">
      <c r="A325" s="268"/>
      <c r="B325" s="75" t="s">
        <v>1012</v>
      </c>
      <c r="C325" s="75">
        <v>90423</v>
      </c>
      <c r="D325" s="77" t="s">
        <v>516</v>
      </c>
      <c r="E325" s="74" t="s">
        <v>345</v>
      </c>
      <c r="F325" s="68">
        <v>114</v>
      </c>
      <c r="G325" s="68"/>
      <c r="H325" s="68"/>
      <c r="I325" s="68">
        <f t="shared" si="140"/>
        <v>0</v>
      </c>
      <c r="J325" s="68">
        <f t="shared" si="141"/>
        <v>0</v>
      </c>
      <c r="K325" s="68">
        <f t="shared" si="142"/>
        <v>0</v>
      </c>
      <c r="L325" s="68">
        <f t="shared" si="143"/>
        <v>0</v>
      </c>
      <c r="M325" s="68"/>
      <c r="N325" s="72"/>
      <c r="O325" s="8"/>
    </row>
    <row r="326" spans="1:15" s="9" customFormat="1" ht="12.75" customHeight="1">
      <c r="A326" s="268"/>
      <c r="B326" s="75" t="s">
        <v>1013</v>
      </c>
      <c r="C326" s="75">
        <v>90452</v>
      </c>
      <c r="D326" s="77" t="s">
        <v>545</v>
      </c>
      <c r="E326" s="74" t="s">
        <v>344</v>
      </c>
      <c r="F326" s="68">
        <v>4</v>
      </c>
      <c r="G326" s="68"/>
      <c r="H326" s="68"/>
      <c r="I326" s="68">
        <f t="shared" si="140"/>
        <v>0</v>
      </c>
      <c r="J326" s="68">
        <f t="shared" si="141"/>
        <v>0</v>
      </c>
      <c r="K326" s="68">
        <f t="shared" si="142"/>
        <v>0</v>
      </c>
      <c r="L326" s="68">
        <f t="shared" si="143"/>
        <v>0</v>
      </c>
      <c r="M326" s="68"/>
      <c r="N326" s="72"/>
      <c r="O326" s="8"/>
    </row>
    <row r="327" spans="1:15" s="9" customFormat="1" ht="12.75" customHeight="1">
      <c r="A327" s="268"/>
      <c r="B327" s="75" t="s">
        <v>1014</v>
      </c>
      <c r="C327" s="75">
        <v>90407</v>
      </c>
      <c r="D327" s="77" t="s">
        <v>500</v>
      </c>
      <c r="E327" s="74" t="s">
        <v>245</v>
      </c>
      <c r="F327" s="68">
        <v>4</v>
      </c>
      <c r="G327" s="68"/>
      <c r="H327" s="68"/>
      <c r="I327" s="68">
        <f t="shared" si="140"/>
        <v>0</v>
      </c>
      <c r="J327" s="68">
        <f t="shared" si="141"/>
        <v>0</v>
      </c>
      <c r="K327" s="68">
        <f t="shared" si="142"/>
        <v>0</v>
      </c>
      <c r="L327" s="68">
        <f t="shared" si="143"/>
        <v>0</v>
      </c>
      <c r="M327" s="68"/>
      <c r="N327" s="72"/>
      <c r="O327" s="8"/>
    </row>
    <row r="328" spans="1:15" s="9" customFormat="1" ht="24" customHeight="1">
      <c r="A328" s="268"/>
      <c r="B328" s="75" t="s">
        <v>1015</v>
      </c>
      <c r="C328" s="75">
        <v>83422</v>
      </c>
      <c r="D328" s="151" t="s">
        <v>29</v>
      </c>
      <c r="E328" s="64" t="s">
        <v>345</v>
      </c>
      <c r="F328" s="68">
        <v>228</v>
      </c>
      <c r="G328" s="69"/>
      <c r="H328" s="69"/>
      <c r="I328" s="69">
        <f t="shared" si="140"/>
        <v>0</v>
      </c>
      <c r="J328" s="69">
        <f t="shared" si="141"/>
        <v>0</v>
      </c>
      <c r="K328" s="69">
        <f t="shared" si="142"/>
        <v>0</v>
      </c>
      <c r="L328" s="69">
        <f t="shared" si="143"/>
        <v>0</v>
      </c>
      <c r="M328" s="69"/>
      <c r="N328" s="72"/>
      <c r="O328" s="8"/>
    </row>
    <row r="329" spans="1:15" s="9" customFormat="1" ht="24" customHeight="1">
      <c r="A329" s="268"/>
      <c r="B329" s="75" t="s">
        <v>1016</v>
      </c>
      <c r="C329" s="75">
        <v>83421</v>
      </c>
      <c r="D329" s="151" t="s">
        <v>28</v>
      </c>
      <c r="E329" s="64" t="s">
        <v>345</v>
      </c>
      <c r="F329" s="68">
        <v>57</v>
      </c>
      <c r="G329" s="69"/>
      <c r="H329" s="69"/>
      <c r="I329" s="69">
        <f t="shared" si="140"/>
        <v>0</v>
      </c>
      <c r="J329" s="69">
        <f t="shared" si="141"/>
        <v>0</v>
      </c>
      <c r="K329" s="69">
        <f t="shared" si="142"/>
        <v>0</v>
      </c>
      <c r="L329" s="69">
        <f t="shared" si="143"/>
        <v>0</v>
      </c>
      <c r="M329" s="69"/>
      <c r="N329" s="72"/>
      <c r="O329" s="8"/>
    </row>
    <row r="330" spans="1:15" s="9" customFormat="1" ht="12" customHeight="1">
      <c r="A330" s="268"/>
      <c r="B330" s="75" t="s">
        <v>1017</v>
      </c>
      <c r="C330" s="75"/>
      <c r="D330" s="275" t="s">
        <v>1018</v>
      </c>
      <c r="E330" s="76"/>
      <c r="F330" s="68"/>
      <c r="G330" s="68"/>
      <c r="H330" s="68"/>
      <c r="I330" s="68" t="str">
        <f t="shared" si="140"/>
        <v/>
      </c>
      <c r="J330" s="68" t="str">
        <f t="shared" si="141"/>
        <v/>
      </c>
      <c r="K330" s="68" t="str">
        <f t="shared" si="142"/>
        <v/>
      </c>
      <c r="L330" s="68" t="str">
        <f t="shared" si="143"/>
        <v/>
      </c>
      <c r="M330" s="68"/>
      <c r="N330" s="72"/>
      <c r="O330" s="8"/>
    </row>
    <row r="331" spans="1:15" s="9" customFormat="1" ht="36" customHeight="1">
      <c r="A331" s="268"/>
      <c r="B331" s="75" t="s">
        <v>1019</v>
      </c>
      <c r="C331" s="75" t="s">
        <v>237</v>
      </c>
      <c r="D331" s="77" t="s">
        <v>238</v>
      </c>
      <c r="E331" s="74" t="s">
        <v>344</v>
      </c>
      <c r="F331" s="68">
        <v>1</v>
      </c>
      <c r="G331" s="68"/>
      <c r="H331" s="68"/>
      <c r="I331" s="68">
        <f t="shared" si="140"/>
        <v>0</v>
      </c>
      <c r="J331" s="68">
        <f t="shared" si="141"/>
        <v>0</v>
      </c>
      <c r="K331" s="68">
        <f t="shared" si="142"/>
        <v>0</v>
      </c>
      <c r="L331" s="68">
        <f t="shared" si="143"/>
        <v>0</v>
      </c>
      <c r="M331" s="68"/>
      <c r="N331" s="72"/>
      <c r="O331" s="8"/>
    </row>
    <row r="332" spans="1:15" s="9" customFormat="1" ht="24" customHeight="1">
      <c r="A332" s="268"/>
      <c r="B332" s="75" t="s">
        <v>1020</v>
      </c>
      <c r="C332" s="75" t="s">
        <v>173</v>
      </c>
      <c r="D332" s="77" t="s">
        <v>174</v>
      </c>
      <c r="E332" s="74" t="s">
        <v>344</v>
      </c>
      <c r="F332" s="68">
        <v>1</v>
      </c>
      <c r="G332" s="68"/>
      <c r="H332" s="68"/>
      <c r="I332" s="68">
        <f t="shared" si="140"/>
        <v>0</v>
      </c>
      <c r="J332" s="68">
        <f t="shared" si="141"/>
        <v>0</v>
      </c>
      <c r="K332" s="68">
        <f t="shared" si="142"/>
        <v>0</v>
      </c>
      <c r="L332" s="68">
        <f t="shared" si="143"/>
        <v>0</v>
      </c>
      <c r="M332" s="68"/>
      <c r="N332" s="72"/>
      <c r="O332" s="8"/>
    </row>
    <row r="333" spans="1:15" s="9" customFormat="1" ht="24" customHeight="1">
      <c r="A333" s="268"/>
      <c r="B333" s="75" t="s">
        <v>1021</v>
      </c>
      <c r="C333" s="75" t="s">
        <v>169</v>
      </c>
      <c r="D333" s="77" t="s">
        <v>170</v>
      </c>
      <c r="E333" s="74" t="s">
        <v>344</v>
      </c>
      <c r="F333" s="68">
        <v>2</v>
      </c>
      <c r="G333" s="68"/>
      <c r="H333" s="68"/>
      <c r="I333" s="68">
        <f t="shared" si="140"/>
        <v>0</v>
      </c>
      <c r="J333" s="68">
        <f t="shared" si="141"/>
        <v>0</v>
      </c>
      <c r="K333" s="68">
        <f t="shared" si="142"/>
        <v>0</v>
      </c>
      <c r="L333" s="68">
        <f t="shared" si="143"/>
        <v>0</v>
      </c>
      <c r="M333" s="68"/>
      <c r="N333" s="72"/>
      <c r="O333" s="8"/>
    </row>
    <row r="334" spans="1:15" s="9" customFormat="1" ht="24" customHeight="1">
      <c r="A334" s="268"/>
      <c r="B334" s="75" t="s">
        <v>1022</v>
      </c>
      <c r="C334" s="75" t="s">
        <v>239</v>
      </c>
      <c r="D334" s="77" t="s">
        <v>168</v>
      </c>
      <c r="E334" s="74" t="s">
        <v>344</v>
      </c>
      <c r="F334" s="68">
        <v>11</v>
      </c>
      <c r="G334" s="68"/>
      <c r="H334" s="68"/>
      <c r="I334" s="68">
        <f t="shared" si="140"/>
        <v>0</v>
      </c>
      <c r="J334" s="68">
        <f t="shared" si="141"/>
        <v>0</v>
      </c>
      <c r="K334" s="68">
        <f t="shared" si="142"/>
        <v>0</v>
      </c>
      <c r="L334" s="68">
        <f t="shared" si="143"/>
        <v>0</v>
      </c>
      <c r="M334" s="68"/>
      <c r="N334" s="72"/>
      <c r="O334" s="8"/>
    </row>
    <row r="335" spans="1:15" s="9" customFormat="1" ht="24" customHeight="1">
      <c r="A335" s="268"/>
      <c r="B335" s="75" t="s">
        <v>1023</v>
      </c>
      <c r="C335" s="75" t="s">
        <v>239</v>
      </c>
      <c r="D335" s="77" t="s">
        <v>168</v>
      </c>
      <c r="E335" s="74" t="s">
        <v>344</v>
      </c>
      <c r="F335" s="68">
        <v>4</v>
      </c>
      <c r="G335" s="68"/>
      <c r="H335" s="68"/>
      <c r="I335" s="68">
        <f t="shared" si="140"/>
        <v>0</v>
      </c>
      <c r="J335" s="68">
        <f t="shared" si="141"/>
        <v>0</v>
      </c>
      <c r="K335" s="68">
        <f t="shared" si="142"/>
        <v>0</v>
      </c>
      <c r="L335" s="68">
        <f t="shared" si="143"/>
        <v>0</v>
      </c>
      <c r="M335" s="68"/>
      <c r="N335" s="72"/>
      <c r="O335" s="8"/>
    </row>
    <row r="336" spans="1:15" s="9" customFormat="1" ht="12.75" customHeight="1">
      <c r="A336" s="268"/>
      <c r="B336" s="75" t="s">
        <v>1024</v>
      </c>
      <c r="C336" s="75">
        <v>90020</v>
      </c>
      <c r="D336" s="77" t="s">
        <v>383</v>
      </c>
      <c r="E336" s="74" t="s">
        <v>344</v>
      </c>
      <c r="F336" s="68">
        <v>1</v>
      </c>
      <c r="G336" s="68"/>
      <c r="H336" s="68"/>
      <c r="I336" s="68">
        <f t="shared" si="140"/>
        <v>0</v>
      </c>
      <c r="J336" s="68">
        <f t="shared" si="141"/>
        <v>0</v>
      </c>
      <c r="K336" s="68">
        <f t="shared" si="142"/>
        <v>0</v>
      </c>
      <c r="L336" s="68">
        <f t="shared" si="143"/>
        <v>0</v>
      </c>
      <c r="M336" s="68"/>
      <c r="N336" s="72"/>
      <c r="O336" s="8"/>
    </row>
    <row r="337" spans="1:15" s="9" customFormat="1" ht="12.75" customHeight="1">
      <c r="A337" s="268"/>
      <c r="B337" s="75" t="s">
        <v>1025</v>
      </c>
      <c r="C337" s="75">
        <v>90141</v>
      </c>
      <c r="D337" s="77" t="s">
        <v>405</v>
      </c>
      <c r="E337" s="74" t="s">
        <v>344</v>
      </c>
      <c r="F337" s="68">
        <v>3</v>
      </c>
      <c r="G337" s="68"/>
      <c r="H337" s="68"/>
      <c r="I337" s="68">
        <f t="shared" si="140"/>
        <v>0</v>
      </c>
      <c r="J337" s="68">
        <f t="shared" si="141"/>
        <v>0</v>
      </c>
      <c r="K337" s="68">
        <f t="shared" si="142"/>
        <v>0</v>
      </c>
      <c r="L337" s="68">
        <f t="shared" si="143"/>
        <v>0</v>
      </c>
      <c r="M337" s="68"/>
      <c r="N337" s="72"/>
      <c r="O337" s="8"/>
    </row>
    <row r="338" spans="1:15" s="9" customFormat="1" ht="12.75" customHeight="1">
      <c r="A338" s="268"/>
      <c r="B338" s="75" t="s">
        <v>1026</v>
      </c>
      <c r="C338" s="75">
        <v>90422</v>
      </c>
      <c r="D338" s="77" t="s">
        <v>515</v>
      </c>
      <c r="E338" s="74" t="s">
        <v>345</v>
      </c>
      <c r="F338" s="68">
        <v>40</v>
      </c>
      <c r="G338" s="68"/>
      <c r="H338" s="68"/>
      <c r="I338" s="68">
        <f t="shared" si="140"/>
        <v>0</v>
      </c>
      <c r="J338" s="68">
        <f t="shared" si="141"/>
        <v>0</v>
      </c>
      <c r="K338" s="68">
        <f t="shared" si="142"/>
        <v>0</v>
      </c>
      <c r="L338" s="68">
        <f t="shared" si="143"/>
        <v>0</v>
      </c>
      <c r="M338" s="68"/>
      <c r="N338" s="72"/>
      <c r="O338" s="8"/>
    </row>
    <row r="339" spans="1:15" s="9" customFormat="1" ht="12.75" customHeight="1">
      <c r="A339" s="268"/>
      <c r="B339" s="75" t="s">
        <v>1027</v>
      </c>
      <c r="C339" s="75">
        <v>90453</v>
      </c>
      <c r="D339" s="77" t="s">
        <v>546</v>
      </c>
      <c r="E339" s="74" t="s">
        <v>344</v>
      </c>
      <c r="F339" s="68">
        <v>4</v>
      </c>
      <c r="G339" s="68"/>
      <c r="H339" s="68"/>
      <c r="I339" s="68">
        <f t="shared" si="140"/>
        <v>0</v>
      </c>
      <c r="J339" s="68">
        <f t="shared" si="141"/>
        <v>0</v>
      </c>
      <c r="K339" s="68">
        <f t="shared" si="142"/>
        <v>0</v>
      </c>
      <c r="L339" s="68">
        <f t="shared" si="143"/>
        <v>0</v>
      </c>
      <c r="M339" s="68"/>
      <c r="N339" s="72"/>
      <c r="O339" s="8"/>
    </row>
    <row r="340" spans="1:15" s="9" customFormat="1" ht="12.75" customHeight="1">
      <c r="A340" s="268"/>
      <c r="B340" s="75" t="s">
        <v>1028</v>
      </c>
      <c r="C340" s="75">
        <v>90303</v>
      </c>
      <c r="D340" s="77" t="s">
        <v>441</v>
      </c>
      <c r="E340" s="74" t="s">
        <v>245</v>
      </c>
      <c r="F340" s="68">
        <v>4</v>
      </c>
      <c r="G340" s="68"/>
      <c r="H340" s="68"/>
      <c r="I340" s="68">
        <f t="shared" si="140"/>
        <v>0</v>
      </c>
      <c r="J340" s="68">
        <f t="shared" si="141"/>
        <v>0</v>
      </c>
      <c r="K340" s="68">
        <f t="shared" si="142"/>
        <v>0</v>
      </c>
      <c r="L340" s="68">
        <f t="shared" si="143"/>
        <v>0</v>
      </c>
      <c r="M340" s="68"/>
      <c r="N340" s="72"/>
      <c r="O340" s="8"/>
    </row>
    <row r="341" spans="1:15" s="9" customFormat="1" ht="24" customHeight="1">
      <c r="A341" s="268"/>
      <c r="B341" s="75" t="s">
        <v>1029</v>
      </c>
      <c r="C341" s="75">
        <v>83420</v>
      </c>
      <c r="D341" s="151" t="s">
        <v>27</v>
      </c>
      <c r="E341" s="64" t="s">
        <v>345</v>
      </c>
      <c r="F341" s="68">
        <v>100</v>
      </c>
      <c r="G341" s="69"/>
      <c r="H341" s="69"/>
      <c r="I341" s="69">
        <f t="shared" si="140"/>
        <v>0</v>
      </c>
      <c r="J341" s="69">
        <f t="shared" si="141"/>
        <v>0</v>
      </c>
      <c r="K341" s="69">
        <f t="shared" si="142"/>
        <v>0</v>
      </c>
      <c r="L341" s="69">
        <f t="shared" si="143"/>
        <v>0</v>
      </c>
      <c r="M341" s="69"/>
      <c r="N341" s="72"/>
      <c r="O341" s="8"/>
    </row>
    <row r="342" spans="1:15" s="9" customFormat="1" ht="12" customHeight="1">
      <c r="A342" s="268"/>
      <c r="B342" s="75" t="s">
        <v>1030</v>
      </c>
      <c r="C342" s="75"/>
      <c r="D342" s="275" t="s">
        <v>1031</v>
      </c>
      <c r="E342" s="76"/>
      <c r="F342" s="68"/>
      <c r="G342" s="68"/>
      <c r="H342" s="68"/>
      <c r="I342" s="68" t="str">
        <f t="shared" si="140"/>
        <v/>
      </c>
      <c r="J342" s="68" t="str">
        <f t="shared" si="141"/>
        <v/>
      </c>
      <c r="K342" s="68" t="str">
        <f t="shared" si="142"/>
        <v/>
      </c>
      <c r="L342" s="68" t="str">
        <f t="shared" si="143"/>
        <v/>
      </c>
      <c r="M342" s="68"/>
      <c r="N342" s="72"/>
      <c r="O342" s="8"/>
    </row>
    <row r="343" spans="1:15" s="9" customFormat="1" ht="84" customHeight="1">
      <c r="A343" s="268"/>
      <c r="B343" s="75" t="s">
        <v>1032</v>
      </c>
      <c r="C343" s="75">
        <v>90436</v>
      </c>
      <c r="D343" s="77" t="s">
        <v>529</v>
      </c>
      <c r="E343" s="74" t="s">
        <v>344</v>
      </c>
      <c r="F343" s="68">
        <v>53</v>
      </c>
      <c r="G343" s="68"/>
      <c r="H343" s="68"/>
      <c r="I343" s="68">
        <f t="shared" si="140"/>
        <v>0</v>
      </c>
      <c r="J343" s="68">
        <f t="shared" si="141"/>
        <v>0</v>
      </c>
      <c r="K343" s="68">
        <f t="shared" si="142"/>
        <v>0</v>
      </c>
      <c r="L343" s="68">
        <f t="shared" si="143"/>
        <v>0</v>
      </c>
      <c r="M343" s="68"/>
      <c r="N343" s="72"/>
      <c r="O343" s="8"/>
    </row>
    <row r="344" spans="1:15" s="9" customFormat="1" ht="84" customHeight="1">
      <c r="A344" s="268"/>
      <c r="B344" s="75" t="s">
        <v>1033</v>
      </c>
      <c r="C344" s="75">
        <v>90437</v>
      </c>
      <c r="D344" s="77" t="s">
        <v>530</v>
      </c>
      <c r="E344" s="74" t="s">
        <v>344</v>
      </c>
      <c r="F344" s="68">
        <v>1</v>
      </c>
      <c r="G344" s="68"/>
      <c r="H344" s="68"/>
      <c r="I344" s="68">
        <f t="shared" si="140"/>
        <v>0</v>
      </c>
      <c r="J344" s="68">
        <f t="shared" si="141"/>
        <v>0</v>
      </c>
      <c r="K344" s="68">
        <f t="shared" si="142"/>
        <v>0</v>
      </c>
      <c r="L344" s="68">
        <f t="shared" si="143"/>
        <v>0</v>
      </c>
      <c r="M344" s="68"/>
      <c r="N344" s="72"/>
      <c r="O344" s="8"/>
    </row>
    <row r="345" spans="1:15" s="9" customFormat="1" ht="48" customHeight="1">
      <c r="A345" s="268"/>
      <c r="B345" s="75" t="s">
        <v>1034</v>
      </c>
      <c r="C345" s="75">
        <v>90435</v>
      </c>
      <c r="D345" s="77" t="s">
        <v>528</v>
      </c>
      <c r="E345" s="74" t="s">
        <v>344</v>
      </c>
      <c r="F345" s="68">
        <v>2</v>
      </c>
      <c r="G345" s="68"/>
      <c r="H345" s="68"/>
      <c r="I345" s="68">
        <f t="shared" si="140"/>
        <v>0</v>
      </c>
      <c r="J345" s="68">
        <f t="shared" si="141"/>
        <v>0</v>
      </c>
      <c r="K345" s="68">
        <f t="shared" si="142"/>
        <v>0</v>
      </c>
      <c r="L345" s="68">
        <f t="shared" si="143"/>
        <v>0</v>
      </c>
      <c r="M345" s="68"/>
      <c r="N345" s="72"/>
      <c r="O345" s="8"/>
    </row>
    <row r="346" spans="1:15" s="9" customFormat="1" ht="12" customHeight="1">
      <c r="A346" s="268"/>
      <c r="B346" s="75" t="s">
        <v>1035</v>
      </c>
      <c r="C346" s="75" t="s">
        <v>243</v>
      </c>
      <c r="D346" s="77" t="s">
        <v>244</v>
      </c>
      <c r="E346" s="74" t="s">
        <v>344</v>
      </c>
      <c r="F346" s="68">
        <v>2</v>
      </c>
      <c r="G346" s="68"/>
      <c r="H346" s="68"/>
      <c r="I346" s="68">
        <f t="shared" si="140"/>
        <v>0</v>
      </c>
      <c r="J346" s="68">
        <f t="shared" si="141"/>
        <v>0</v>
      </c>
      <c r="K346" s="68">
        <f t="shared" si="142"/>
        <v>0</v>
      </c>
      <c r="L346" s="68">
        <f t="shared" si="143"/>
        <v>0</v>
      </c>
      <c r="M346" s="68"/>
      <c r="N346" s="72"/>
      <c r="O346" s="8"/>
    </row>
    <row r="347" spans="1:15" s="9" customFormat="1" ht="12">
      <c r="A347" s="268"/>
      <c r="B347" s="75" t="s">
        <v>1036</v>
      </c>
      <c r="C347" s="75">
        <v>90539</v>
      </c>
      <c r="D347" s="77" t="s">
        <v>578</v>
      </c>
      <c r="E347" s="74" t="s">
        <v>344</v>
      </c>
      <c r="F347" s="68">
        <v>4</v>
      </c>
      <c r="G347" s="68"/>
      <c r="H347" s="68"/>
      <c r="I347" s="68">
        <f t="shared" si="140"/>
        <v>0</v>
      </c>
      <c r="J347" s="68">
        <f t="shared" si="141"/>
        <v>0</v>
      </c>
      <c r="K347" s="68">
        <f t="shared" si="142"/>
        <v>0</v>
      </c>
      <c r="L347" s="68">
        <f t="shared" si="143"/>
        <v>0</v>
      </c>
      <c r="M347" s="68"/>
      <c r="N347" s="72"/>
      <c r="O347" s="8"/>
    </row>
    <row r="348" spans="1:15" s="9" customFormat="1" ht="12.75" customHeight="1">
      <c r="A348" s="268"/>
      <c r="B348" s="75" t="s">
        <v>1037</v>
      </c>
      <c r="C348" s="75">
        <v>90428</v>
      </c>
      <c r="D348" s="77" t="s">
        <v>521</v>
      </c>
      <c r="E348" s="74" t="s">
        <v>344</v>
      </c>
      <c r="F348" s="68">
        <v>17</v>
      </c>
      <c r="G348" s="68"/>
      <c r="H348" s="68"/>
      <c r="I348" s="68">
        <f t="shared" si="140"/>
        <v>0</v>
      </c>
      <c r="J348" s="68">
        <f t="shared" si="141"/>
        <v>0</v>
      </c>
      <c r="K348" s="68">
        <f t="shared" si="142"/>
        <v>0</v>
      </c>
      <c r="L348" s="68">
        <f t="shared" si="143"/>
        <v>0</v>
      </c>
      <c r="M348" s="68"/>
      <c r="N348" s="72"/>
      <c r="O348" s="8"/>
    </row>
    <row r="349" spans="1:15" s="9" customFormat="1" ht="12.75" customHeight="1">
      <c r="A349" s="268"/>
      <c r="B349" s="75" t="s">
        <v>1038</v>
      </c>
      <c r="C349" s="75">
        <v>90431</v>
      </c>
      <c r="D349" s="77" t="s">
        <v>524</v>
      </c>
      <c r="E349" s="74" t="s">
        <v>344</v>
      </c>
      <c r="F349" s="68">
        <v>2</v>
      </c>
      <c r="G349" s="68"/>
      <c r="H349" s="68"/>
      <c r="I349" s="68">
        <f t="shared" si="140"/>
        <v>0</v>
      </c>
      <c r="J349" s="68">
        <f t="shared" si="141"/>
        <v>0</v>
      </c>
      <c r="K349" s="68">
        <f t="shared" si="142"/>
        <v>0</v>
      </c>
      <c r="L349" s="68">
        <f t="shared" si="143"/>
        <v>0</v>
      </c>
      <c r="M349" s="68"/>
      <c r="N349" s="72"/>
      <c r="O349" s="8"/>
    </row>
    <row r="350" spans="1:15" s="9" customFormat="1" ht="24" customHeight="1">
      <c r="A350" s="268"/>
      <c r="B350" s="75" t="s">
        <v>1039</v>
      </c>
      <c r="C350" s="75">
        <v>72334</v>
      </c>
      <c r="D350" s="151" t="s">
        <v>242</v>
      </c>
      <c r="E350" s="64" t="s">
        <v>344</v>
      </c>
      <c r="F350" s="68">
        <v>1</v>
      </c>
      <c r="G350" s="69"/>
      <c r="H350" s="69"/>
      <c r="I350" s="69">
        <f t="shared" si="140"/>
        <v>0</v>
      </c>
      <c r="J350" s="69">
        <f t="shared" si="141"/>
        <v>0</v>
      </c>
      <c r="K350" s="69">
        <f t="shared" si="142"/>
        <v>0</v>
      </c>
      <c r="L350" s="69">
        <f t="shared" si="143"/>
        <v>0</v>
      </c>
      <c r="M350" s="69"/>
      <c r="N350" s="72"/>
      <c r="O350" s="8"/>
    </row>
    <row r="351" spans="1:15" s="9" customFormat="1" ht="12.75" customHeight="1">
      <c r="A351" s="268"/>
      <c r="B351" s="75" t="s">
        <v>1040</v>
      </c>
      <c r="C351" s="75">
        <v>90429</v>
      </c>
      <c r="D351" s="77" t="s">
        <v>522</v>
      </c>
      <c r="E351" s="74" t="s">
        <v>344</v>
      </c>
      <c r="F351" s="68">
        <v>1</v>
      </c>
      <c r="G351" s="68"/>
      <c r="H351" s="68"/>
      <c r="I351" s="68">
        <f t="shared" si="140"/>
        <v>0</v>
      </c>
      <c r="J351" s="68">
        <f t="shared" si="141"/>
        <v>0</v>
      </c>
      <c r="K351" s="68">
        <f t="shared" si="142"/>
        <v>0</v>
      </c>
      <c r="L351" s="68">
        <f t="shared" si="143"/>
        <v>0</v>
      </c>
      <c r="M351" s="68"/>
      <c r="N351" s="72"/>
      <c r="O351" s="8"/>
    </row>
    <row r="352" spans="1:15" s="9" customFormat="1" ht="12.75" customHeight="1">
      <c r="A352" s="268"/>
      <c r="B352" s="75" t="s">
        <v>1041</v>
      </c>
      <c r="C352" s="75">
        <v>90426</v>
      </c>
      <c r="D352" s="77" t="s">
        <v>519</v>
      </c>
      <c r="E352" s="74" t="s">
        <v>344</v>
      </c>
      <c r="F352" s="68">
        <v>1</v>
      </c>
      <c r="G352" s="68"/>
      <c r="H352" s="68"/>
      <c r="I352" s="68">
        <f t="shared" si="140"/>
        <v>0</v>
      </c>
      <c r="J352" s="68">
        <f t="shared" si="141"/>
        <v>0</v>
      </c>
      <c r="K352" s="68">
        <f t="shared" si="142"/>
        <v>0</v>
      </c>
      <c r="L352" s="68">
        <f t="shared" si="143"/>
        <v>0</v>
      </c>
      <c r="M352" s="68"/>
      <c r="N352" s="72"/>
      <c r="O352" s="8"/>
    </row>
    <row r="353" spans="1:15" s="9" customFormat="1" ht="12.75" customHeight="1">
      <c r="A353" s="268"/>
      <c r="B353" s="75" t="s">
        <v>1042</v>
      </c>
      <c r="C353" s="75">
        <v>90427</v>
      </c>
      <c r="D353" s="77" t="s">
        <v>520</v>
      </c>
      <c r="E353" s="74" t="s">
        <v>344</v>
      </c>
      <c r="F353" s="68">
        <v>1</v>
      </c>
      <c r="G353" s="68"/>
      <c r="H353" s="68"/>
      <c r="I353" s="68">
        <f t="shared" si="140"/>
        <v>0</v>
      </c>
      <c r="J353" s="68">
        <f t="shared" si="141"/>
        <v>0</v>
      </c>
      <c r="K353" s="68">
        <f t="shared" si="142"/>
        <v>0</v>
      </c>
      <c r="L353" s="68">
        <f t="shared" si="143"/>
        <v>0</v>
      </c>
      <c r="M353" s="68"/>
      <c r="N353" s="72"/>
      <c r="O353" s="8"/>
    </row>
    <row r="354" spans="1:15" s="9" customFormat="1" ht="24" customHeight="1">
      <c r="A354" s="268"/>
      <c r="B354" s="75" t="s">
        <v>1043</v>
      </c>
      <c r="C354" s="75">
        <v>83466</v>
      </c>
      <c r="D354" s="151" t="s">
        <v>120</v>
      </c>
      <c r="E354" s="64" t="s">
        <v>344</v>
      </c>
      <c r="F354" s="68">
        <v>1</v>
      </c>
      <c r="G354" s="69"/>
      <c r="H354" s="69"/>
      <c r="I354" s="69">
        <f t="shared" ref="I354:I355" si="144">IF(F354="","",G354+H354)</f>
        <v>0</v>
      </c>
      <c r="J354" s="69">
        <f t="shared" ref="J354:J355" si="145">IF(F354="","",ROUND((F354*G354),2))</f>
        <v>0</v>
      </c>
      <c r="K354" s="69">
        <f t="shared" ref="K354:K355" si="146">IF(F354="","",ROUND((F354*H354),2))</f>
        <v>0</v>
      </c>
      <c r="L354" s="69">
        <f t="shared" ref="L354:L355" si="147">IF(F354="","",ROUND((F354*I354),2))</f>
        <v>0</v>
      </c>
      <c r="M354" s="69"/>
      <c r="N354" s="72"/>
      <c r="O354" s="8"/>
    </row>
    <row r="355" spans="1:15" s="9" customFormat="1" ht="12" customHeight="1">
      <c r="A355" s="268"/>
      <c r="B355" s="75" t="s">
        <v>1044</v>
      </c>
      <c r="C355" s="75">
        <v>83566</v>
      </c>
      <c r="D355" s="151" t="s">
        <v>20</v>
      </c>
      <c r="E355" s="64" t="s">
        <v>344</v>
      </c>
      <c r="F355" s="68">
        <v>83</v>
      </c>
      <c r="G355" s="69"/>
      <c r="H355" s="69"/>
      <c r="I355" s="69">
        <f t="shared" si="144"/>
        <v>0</v>
      </c>
      <c r="J355" s="69">
        <f t="shared" si="145"/>
        <v>0</v>
      </c>
      <c r="K355" s="69">
        <f t="shared" si="146"/>
        <v>0</v>
      </c>
      <c r="L355" s="69">
        <f t="shared" si="147"/>
        <v>0</v>
      </c>
      <c r="M355" s="69"/>
      <c r="N355" s="72"/>
      <c r="O355" s="8"/>
    </row>
    <row r="356" spans="1:15" s="9" customFormat="1" ht="12.75" customHeight="1">
      <c r="A356" s="268"/>
      <c r="B356" s="75" t="s">
        <v>1045</v>
      </c>
      <c r="C356" s="75">
        <v>90450</v>
      </c>
      <c r="D356" s="77" t="s">
        <v>543</v>
      </c>
      <c r="E356" s="74" t="s">
        <v>344</v>
      </c>
      <c r="F356" s="68">
        <v>25</v>
      </c>
      <c r="G356" s="68"/>
      <c r="H356" s="68"/>
      <c r="I356" s="68">
        <f>IF(F356="","",G356+H356)</f>
        <v>0</v>
      </c>
      <c r="J356" s="68">
        <f>IF(F356="","",ROUND((F356*G356),2))</f>
        <v>0</v>
      </c>
      <c r="K356" s="68">
        <f>IF(F356="","",ROUND((F356*H356),2))</f>
        <v>0</v>
      </c>
      <c r="L356" s="68">
        <f>IF(F356="","",ROUND((F356*I356),2))</f>
        <v>0</v>
      </c>
      <c r="M356" s="68"/>
      <c r="N356" s="72"/>
      <c r="O356" s="8"/>
    </row>
    <row r="357" spans="1:15" s="9" customFormat="1" ht="12" customHeight="1">
      <c r="A357" s="268"/>
      <c r="B357" s="75" t="s">
        <v>1046</v>
      </c>
      <c r="C357" s="75">
        <v>83387</v>
      </c>
      <c r="D357" s="151" t="s">
        <v>57</v>
      </c>
      <c r="E357" s="64" t="s">
        <v>344</v>
      </c>
      <c r="F357" s="68">
        <v>107</v>
      </c>
      <c r="G357" s="69"/>
      <c r="H357" s="69"/>
      <c r="I357" s="69">
        <f t="shared" ref="I357:I358" si="148">IF(F357="","",G357+H357)</f>
        <v>0</v>
      </c>
      <c r="J357" s="69">
        <f t="shared" ref="J357:J358" si="149">IF(F357="","",ROUND((F357*G357),2))</f>
        <v>0</v>
      </c>
      <c r="K357" s="69">
        <f t="shared" ref="K357:K358" si="150">IF(F357="","",ROUND((F357*H357),2))</f>
        <v>0</v>
      </c>
      <c r="L357" s="69">
        <f t="shared" ref="L357:L358" si="151">IF(F357="","",ROUND((F357*I357),2))</f>
        <v>0</v>
      </c>
      <c r="M357" s="69"/>
      <c r="N357" s="72"/>
      <c r="O357" s="8"/>
    </row>
    <row r="358" spans="1:15" s="9" customFormat="1" ht="12" customHeight="1">
      <c r="A358" s="268"/>
      <c r="B358" s="75" t="s">
        <v>1047</v>
      </c>
      <c r="C358" s="75">
        <v>83386</v>
      </c>
      <c r="D358" s="151" t="s">
        <v>118</v>
      </c>
      <c r="E358" s="64" t="s">
        <v>344</v>
      </c>
      <c r="F358" s="68">
        <v>25</v>
      </c>
      <c r="G358" s="69"/>
      <c r="H358" s="69"/>
      <c r="I358" s="69">
        <f t="shared" si="148"/>
        <v>0</v>
      </c>
      <c r="J358" s="69">
        <f t="shared" si="149"/>
        <v>0</v>
      </c>
      <c r="K358" s="69">
        <f t="shared" si="150"/>
        <v>0</v>
      </c>
      <c r="L358" s="69">
        <f t="shared" si="151"/>
        <v>0</v>
      </c>
      <c r="M358" s="69"/>
      <c r="N358" s="72"/>
      <c r="O358" s="8"/>
    </row>
    <row r="359" spans="1:15" s="9" customFormat="1" ht="12.75" customHeight="1">
      <c r="A359" s="268"/>
      <c r="B359" s="75" t="s">
        <v>1048</v>
      </c>
      <c r="C359" s="75">
        <v>90413</v>
      </c>
      <c r="D359" s="77" t="s">
        <v>506</v>
      </c>
      <c r="E359" s="74" t="s">
        <v>344</v>
      </c>
      <c r="F359" s="68">
        <v>2</v>
      </c>
      <c r="G359" s="68"/>
      <c r="H359" s="68"/>
      <c r="I359" s="68">
        <f t="shared" ref="I359:I417" si="152">IF(F359="","",G359+H359)</f>
        <v>0</v>
      </c>
      <c r="J359" s="68">
        <f t="shared" ref="J359:J417" si="153">IF(F359="","",ROUND((F359*G359),2))</f>
        <v>0</v>
      </c>
      <c r="K359" s="68">
        <f t="shared" ref="K359:K417" si="154">IF(F359="","",ROUND((F359*H359),2))</f>
        <v>0</v>
      </c>
      <c r="L359" s="68">
        <f t="shared" ref="L359:L417" si="155">IF(F359="","",ROUND((F359*I359),2))</f>
        <v>0</v>
      </c>
      <c r="M359" s="68"/>
      <c r="N359" s="72"/>
      <c r="O359" s="8"/>
    </row>
    <row r="360" spans="1:15" s="9" customFormat="1" ht="24" customHeight="1">
      <c r="A360" s="268"/>
      <c r="B360" s="75" t="s">
        <v>1049</v>
      </c>
      <c r="C360" s="75">
        <v>90146</v>
      </c>
      <c r="D360" s="77" t="s">
        <v>406</v>
      </c>
      <c r="E360" s="74" t="s">
        <v>345</v>
      </c>
      <c r="F360" s="68">
        <v>144</v>
      </c>
      <c r="G360" s="68"/>
      <c r="H360" s="68"/>
      <c r="I360" s="68">
        <f t="shared" si="152"/>
        <v>0</v>
      </c>
      <c r="J360" s="68">
        <f t="shared" si="153"/>
        <v>0</v>
      </c>
      <c r="K360" s="68">
        <f t="shared" si="154"/>
        <v>0</v>
      </c>
      <c r="L360" s="68">
        <f t="shared" si="155"/>
        <v>0</v>
      </c>
      <c r="M360" s="68"/>
      <c r="N360" s="72"/>
      <c r="O360" s="8"/>
    </row>
    <row r="361" spans="1:15" s="9" customFormat="1" ht="24">
      <c r="A361" s="268"/>
      <c r="B361" s="75" t="s">
        <v>1050</v>
      </c>
      <c r="C361" s="75">
        <v>90129</v>
      </c>
      <c r="D361" s="77" t="s">
        <v>403</v>
      </c>
      <c r="E361" s="74" t="s">
        <v>345</v>
      </c>
      <c r="F361" s="68">
        <v>13</v>
      </c>
      <c r="G361" s="68"/>
      <c r="H361" s="68"/>
      <c r="I361" s="68">
        <f t="shared" si="152"/>
        <v>0</v>
      </c>
      <c r="J361" s="68">
        <f t="shared" si="153"/>
        <v>0</v>
      </c>
      <c r="K361" s="68">
        <f t="shared" si="154"/>
        <v>0</v>
      </c>
      <c r="L361" s="68">
        <f t="shared" si="155"/>
        <v>0</v>
      </c>
      <c r="M361" s="68"/>
      <c r="N361" s="72"/>
      <c r="O361" s="8"/>
    </row>
    <row r="362" spans="1:15" s="9" customFormat="1" ht="24" customHeight="1">
      <c r="A362" s="268"/>
      <c r="B362" s="75" t="s">
        <v>1051</v>
      </c>
      <c r="C362" s="75">
        <v>73613</v>
      </c>
      <c r="D362" s="151" t="s">
        <v>49</v>
      </c>
      <c r="E362" s="64" t="s">
        <v>345</v>
      </c>
      <c r="F362" s="68">
        <v>500</v>
      </c>
      <c r="G362" s="69"/>
      <c r="H362" s="69"/>
      <c r="I362" s="69">
        <f t="shared" si="152"/>
        <v>0</v>
      </c>
      <c r="J362" s="69">
        <f t="shared" si="153"/>
        <v>0</v>
      </c>
      <c r="K362" s="69">
        <f t="shared" si="154"/>
        <v>0</v>
      </c>
      <c r="L362" s="69">
        <f t="shared" si="155"/>
        <v>0</v>
      </c>
      <c r="M362" s="69"/>
      <c r="N362" s="72"/>
      <c r="O362" s="8"/>
    </row>
    <row r="363" spans="1:15" s="9" customFormat="1" ht="24" customHeight="1">
      <c r="A363" s="268"/>
      <c r="B363" s="75" t="s">
        <v>1052</v>
      </c>
      <c r="C363" s="75" t="s">
        <v>50</v>
      </c>
      <c r="D363" s="77" t="s">
        <v>51</v>
      </c>
      <c r="E363" s="74" t="s">
        <v>345</v>
      </c>
      <c r="F363" s="68">
        <v>100</v>
      </c>
      <c r="G363" s="68"/>
      <c r="H363" s="68"/>
      <c r="I363" s="68">
        <f t="shared" si="152"/>
        <v>0</v>
      </c>
      <c r="J363" s="68">
        <f t="shared" si="153"/>
        <v>0</v>
      </c>
      <c r="K363" s="68">
        <f t="shared" si="154"/>
        <v>0</v>
      </c>
      <c r="L363" s="68">
        <f t="shared" si="155"/>
        <v>0</v>
      </c>
      <c r="M363" s="68"/>
      <c r="N363" s="72"/>
      <c r="O363" s="8"/>
    </row>
    <row r="364" spans="1:15" s="9" customFormat="1" ht="24" customHeight="1">
      <c r="A364" s="268"/>
      <c r="B364" s="75" t="s">
        <v>1053</v>
      </c>
      <c r="C364" s="75" t="s">
        <v>152</v>
      </c>
      <c r="D364" s="77" t="s">
        <v>153</v>
      </c>
      <c r="E364" s="74" t="s">
        <v>345</v>
      </c>
      <c r="F364" s="68">
        <v>1700</v>
      </c>
      <c r="G364" s="68"/>
      <c r="H364" s="68"/>
      <c r="I364" s="68">
        <f t="shared" si="152"/>
        <v>0</v>
      </c>
      <c r="J364" s="68">
        <f t="shared" si="153"/>
        <v>0</v>
      </c>
      <c r="K364" s="68">
        <f t="shared" si="154"/>
        <v>0</v>
      </c>
      <c r="L364" s="68">
        <f t="shared" si="155"/>
        <v>0</v>
      </c>
      <c r="M364" s="68"/>
      <c r="N364" s="72"/>
      <c r="O364" s="8"/>
    </row>
    <row r="365" spans="1:15" s="9" customFormat="1" ht="12" customHeight="1">
      <c r="A365" s="268"/>
      <c r="B365" s="75" t="s">
        <v>1054</v>
      </c>
      <c r="C365" s="75"/>
      <c r="D365" s="275" t="s">
        <v>1055</v>
      </c>
      <c r="E365" s="76"/>
      <c r="F365" s="68"/>
      <c r="G365" s="68"/>
      <c r="H365" s="68"/>
      <c r="I365" s="68" t="str">
        <f t="shared" si="152"/>
        <v/>
      </c>
      <c r="J365" s="68" t="str">
        <f t="shared" si="153"/>
        <v/>
      </c>
      <c r="K365" s="68" t="str">
        <f t="shared" si="154"/>
        <v/>
      </c>
      <c r="L365" s="68" t="str">
        <f t="shared" si="155"/>
        <v/>
      </c>
      <c r="M365" s="68"/>
      <c r="N365" s="72"/>
      <c r="O365" s="8"/>
    </row>
    <row r="366" spans="1:15" s="9" customFormat="1" ht="36" customHeight="1">
      <c r="A366" s="268"/>
      <c r="B366" s="75" t="s">
        <v>1056</v>
      </c>
      <c r="C366" s="75" t="s">
        <v>235</v>
      </c>
      <c r="D366" s="77" t="s">
        <v>236</v>
      </c>
      <c r="E366" s="74" t="s">
        <v>344</v>
      </c>
      <c r="F366" s="68">
        <v>1</v>
      </c>
      <c r="G366" s="68"/>
      <c r="H366" s="68"/>
      <c r="I366" s="68">
        <f t="shared" si="152"/>
        <v>0</v>
      </c>
      <c r="J366" s="68">
        <f t="shared" si="153"/>
        <v>0</v>
      </c>
      <c r="K366" s="68">
        <f t="shared" si="154"/>
        <v>0</v>
      </c>
      <c r="L366" s="68">
        <f t="shared" si="155"/>
        <v>0</v>
      </c>
      <c r="M366" s="68"/>
      <c r="N366" s="72"/>
      <c r="O366" s="8"/>
    </row>
    <row r="367" spans="1:15" s="9" customFormat="1" ht="24" customHeight="1">
      <c r="A367" s="268"/>
      <c r="B367" s="75" t="s">
        <v>1057</v>
      </c>
      <c r="C367" s="75" t="s">
        <v>171</v>
      </c>
      <c r="D367" s="77" t="s">
        <v>172</v>
      </c>
      <c r="E367" s="74" t="s">
        <v>344</v>
      </c>
      <c r="F367" s="68">
        <v>1</v>
      </c>
      <c r="G367" s="68"/>
      <c r="H367" s="68"/>
      <c r="I367" s="68">
        <f t="shared" si="152"/>
        <v>0</v>
      </c>
      <c r="J367" s="68">
        <f t="shared" si="153"/>
        <v>0</v>
      </c>
      <c r="K367" s="68">
        <f t="shared" si="154"/>
        <v>0</v>
      </c>
      <c r="L367" s="68">
        <f t="shared" si="155"/>
        <v>0</v>
      </c>
      <c r="M367" s="68"/>
      <c r="N367" s="72"/>
      <c r="O367" s="8"/>
    </row>
    <row r="368" spans="1:15" s="9" customFormat="1" ht="24" customHeight="1">
      <c r="A368" s="268"/>
      <c r="B368" s="75" t="s">
        <v>1058</v>
      </c>
      <c r="C368" s="75" t="s">
        <v>239</v>
      </c>
      <c r="D368" s="77" t="s">
        <v>168</v>
      </c>
      <c r="E368" s="74" t="s">
        <v>344</v>
      </c>
      <c r="F368" s="68">
        <v>10</v>
      </c>
      <c r="G368" s="68"/>
      <c r="H368" s="68"/>
      <c r="I368" s="68">
        <f t="shared" si="152"/>
        <v>0</v>
      </c>
      <c r="J368" s="68">
        <f t="shared" si="153"/>
        <v>0</v>
      </c>
      <c r="K368" s="68">
        <f t="shared" si="154"/>
        <v>0</v>
      </c>
      <c r="L368" s="68">
        <f t="shared" si="155"/>
        <v>0</v>
      </c>
      <c r="M368" s="68"/>
      <c r="N368" s="72"/>
      <c r="O368" s="8"/>
    </row>
    <row r="369" spans="1:15" s="9" customFormat="1" ht="24" customHeight="1">
      <c r="A369" s="268"/>
      <c r="B369" s="75" t="s">
        <v>1059</v>
      </c>
      <c r="C369" s="75" t="s">
        <v>239</v>
      </c>
      <c r="D369" s="77" t="s">
        <v>168</v>
      </c>
      <c r="E369" s="74" t="s">
        <v>344</v>
      </c>
      <c r="F369" s="68">
        <v>4</v>
      </c>
      <c r="G369" s="68"/>
      <c r="H369" s="68"/>
      <c r="I369" s="68">
        <f t="shared" si="152"/>
        <v>0</v>
      </c>
      <c r="J369" s="68">
        <f t="shared" si="153"/>
        <v>0</v>
      </c>
      <c r="K369" s="68">
        <f t="shared" si="154"/>
        <v>0</v>
      </c>
      <c r="L369" s="68">
        <f t="shared" si="155"/>
        <v>0</v>
      </c>
      <c r="M369" s="68"/>
      <c r="N369" s="72"/>
      <c r="O369" s="8"/>
    </row>
    <row r="370" spans="1:15" s="9" customFormat="1" ht="12.75" customHeight="1">
      <c r="A370" s="268"/>
      <c r="B370" s="75" t="s">
        <v>1060</v>
      </c>
      <c r="C370" s="75">
        <v>90020</v>
      </c>
      <c r="D370" s="77" t="s">
        <v>383</v>
      </c>
      <c r="E370" s="74" t="s">
        <v>344</v>
      </c>
      <c r="F370" s="68">
        <v>1</v>
      </c>
      <c r="G370" s="68"/>
      <c r="H370" s="68"/>
      <c r="I370" s="68">
        <f t="shared" si="152"/>
        <v>0</v>
      </c>
      <c r="J370" s="68">
        <f t="shared" si="153"/>
        <v>0</v>
      </c>
      <c r="K370" s="68">
        <f t="shared" si="154"/>
        <v>0</v>
      </c>
      <c r="L370" s="68">
        <f t="shared" si="155"/>
        <v>0</v>
      </c>
      <c r="M370" s="68"/>
      <c r="N370" s="72"/>
      <c r="O370" s="8"/>
    </row>
    <row r="371" spans="1:15" s="9" customFormat="1" ht="12.75" customHeight="1">
      <c r="A371" s="268"/>
      <c r="B371" s="75" t="s">
        <v>1061</v>
      </c>
      <c r="C371" s="75">
        <v>90141</v>
      </c>
      <c r="D371" s="77" t="s">
        <v>405</v>
      </c>
      <c r="E371" s="74" t="s">
        <v>344</v>
      </c>
      <c r="F371" s="68">
        <v>3</v>
      </c>
      <c r="G371" s="68"/>
      <c r="H371" s="68"/>
      <c r="I371" s="68">
        <f t="shared" si="152"/>
        <v>0</v>
      </c>
      <c r="J371" s="68">
        <f t="shared" si="153"/>
        <v>0</v>
      </c>
      <c r="K371" s="68">
        <f t="shared" si="154"/>
        <v>0</v>
      </c>
      <c r="L371" s="68">
        <f t="shared" si="155"/>
        <v>0</v>
      </c>
      <c r="M371" s="68"/>
      <c r="N371" s="72"/>
      <c r="O371" s="8"/>
    </row>
    <row r="372" spans="1:15" s="9" customFormat="1" ht="12.75" customHeight="1">
      <c r="A372" s="268"/>
      <c r="B372" s="75" t="s">
        <v>1062</v>
      </c>
      <c r="C372" s="75">
        <v>90422</v>
      </c>
      <c r="D372" s="77" t="s">
        <v>515</v>
      </c>
      <c r="E372" s="74" t="s">
        <v>345</v>
      </c>
      <c r="F372" s="68">
        <v>94</v>
      </c>
      <c r="G372" s="68"/>
      <c r="H372" s="68"/>
      <c r="I372" s="68">
        <f t="shared" si="152"/>
        <v>0</v>
      </c>
      <c r="J372" s="68">
        <f t="shared" si="153"/>
        <v>0</v>
      </c>
      <c r="K372" s="68">
        <f t="shared" si="154"/>
        <v>0</v>
      </c>
      <c r="L372" s="68">
        <f t="shared" si="155"/>
        <v>0</v>
      </c>
      <c r="M372" s="68"/>
      <c r="N372" s="72"/>
      <c r="O372" s="8"/>
    </row>
    <row r="373" spans="1:15" s="9" customFormat="1" ht="12.75" customHeight="1">
      <c r="A373" s="268"/>
      <c r="B373" s="75" t="s">
        <v>1063</v>
      </c>
      <c r="C373" s="75">
        <v>90453</v>
      </c>
      <c r="D373" s="77" t="s">
        <v>546</v>
      </c>
      <c r="E373" s="74" t="s">
        <v>344</v>
      </c>
      <c r="F373" s="68">
        <v>4</v>
      </c>
      <c r="G373" s="68"/>
      <c r="H373" s="68"/>
      <c r="I373" s="68">
        <f t="shared" si="152"/>
        <v>0</v>
      </c>
      <c r="J373" s="68">
        <f t="shared" si="153"/>
        <v>0</v>
      </c>
      <c r="K373" s="68">
        <f t="shared" si="154"/>
        <v>0</v>
      </c>
      <c r="L373" s="68">
        <f t="shared" si="155"/>
        <v>0</v>
      </c>
      <c r="M373" s="68"/>
      <c r="N373" s="72"/>
      <c r="O373" s="8"/>
    </row>
    <row r="374" spans="1:15" s="9" customFormat="1" ht="12.75" customHeight="1">
      <c r="A374" s="268"/>
      <c r="B374" s="75" t="s">
        <v>1064</v>
      </c>
      <c r="C374" s="75">
        <v>90303</v>
      </c>
      <c r="D374" s="77" t="s">
        <v>441</v>
      </c>
      <c r="E374" s="74" t="s">
        <v>245</v>
      </c>
      <c r="F374" s="68">
        <v>4</v>
      </c>
      <c r="G374" s="68"/>
      <c r="H374" s="68"/>
      <c r="I374" s="68">
        <f t="shared" si="152"/>
        <v>0</v>
      </c>
      <c r="J374" s="68">
        <f t="shared" si="153"/>
        <v>0</v>
      </c>
      <c r="K374" s="68">
        <f t="shared" si="154"/>
        <v>0</v>
      </c>
      <c r="L374" s="68">
        <f t="shared" si="155"/>
        <v>0</v>
      </c>
      <c r="M374" s="68"/>
      <c r="N374" s="72"/>
      <c r="O374" s="8"/>
    </row>
    <row r="375" spans="1:15" s="9" customFormat="1" ht="24" customHeight="1">
      <c r="A375" s="268"/>
      <c r="B375" s="75" t="s">
        <v>1065</v>
      </c>
      <c r="C375" s="75">
        <v>83420</v>
      </c>
      <c r="D375" s="151" t="s">
        <v>27</v>
      </c>
      <c r="E375" s="64" t="s">
        <v>345</v>
      </c>
      <c r="F375" s="68">
        <v>235</v>
      </c>
      <c r="G375" s="69"/>
      <c r="H375" s="69"/>
      <c r="I375" s="69">
        <f t="shared" si="152"/>
        <v>0</v>
      </c>
      <c r="J375" s="69">
        <f t="shared" si="153"/>
        <v>0</v>
      </c>
      <c r="K375" s="69">
        <f t="shared" si="154"/>
        <v>0</v>
      </c>
      <c r="L375" s="69">
        <f t="shared" si="155"/>
        <v>0</v>
      </c>
      <c r="M375" s="69"/>
      <c r="N375" s="72"/>
      <c r="O375" s="8"/>
    </row>
    <row r="376" spans="1:15" s="9" customFormat="1" ht="12" customHeight="1">
      <c r="A376" s="268"/>
      <c r="B376" s="75" t="s">
        <v>1066</v>
      </c>
      <c r="C376" s="75"/>
      <c r="D376" s="275" t="s">
        <v>1067</v>
      </c>
      <c r="E376" s="76"/>
      <c r="F376" s="68"/>
      <c r="G376" s="68"/>
      <c r="H376" s="68"/>
      <c r="I376" s="68" t="str">
        <f t="shared" si="152"/>
        <v/>
      </c>
      <c r="J376" s="68" t="str">
        <f t="shared" si="153"/>
        <v/>
      </c>
      <c r="K376" s="68" t="str">
        <f t="shared" si="154"/>
        <v/>
      </c>
      <c r="L376" s="68" t="str">
        <f t="shared" si="155"/>
        <v/>
      </c>
      <c r="M376" s="68"/>
      <c r="N376" s="72"/>
      <c r="O376" s="8"/>
    </row>
    <row r="377" spans="1:15" s="9" customFormat="1" ht="84" customHeight="1">
      <c r="A377" s="268"/>
      <c r="B377" s="75" t="s">
        <v>1068</v>
      </c>
      <c r="C377" s="75">
        <v>90436</v>
      </c>
      <c r="D377" s="77" t="s">
        <v>529</v>
      </c>
      <c r="E377" s="74" t="s">
        <v>344</v>
      </c>
      <c r="F377" s="68">
        <v>53</v>
      </c>
      <c r="G377" s="68"/>
      <c r="H377" s="68"/>
      <c r="I377" s="68">
        <f t="shared" si="152"/>
        <v>0</v>
      </c>
      <c r="J377" s="68">
        <f t="shared" si="153"/>
        <v>0</v>
      </c>
      <c r="K377" s="68">
        <f t="shared" si="154"/>
        <v>0</v>
      </c>
      <c r="L377" s="68">
        <f t="shared" si="155"/>
        <v>0</v>
      </c>
      <c r="M377" s="68"/>
      <c r="N377" s="72"/>
      <c r="O377" s="8"/>
    </row>
    <row r="378" spans="1:15" s="9" customFormat="1" ht="84" customHeight="1">
      <c r="A378" s="268"/>
      <c r="B378" s="75" t="s">
        <v>1069</v>
      </c>
      <c r="C378" s="75">
        <v>90437</v>
      </c>
      <c r="D378" s="77" t="s">
        <v>530</v>
      </c>
      <c r="E378" s="74" t="s">
        <v>344</v>
      </c>
      <c r="F378" s="68">
        <v>3</v>
      </c>
      <c r="G378" s="68"/>
      <c r="H378" s="68"/>
      <c r="I378" s="68">
        <f t="shared" si="152"/>
        <v>0</v>
      </c>
      <c r="J378" s="68">
        <f t="shared" si="153"/>
        <v>0</v>
      </c>
      <c r="K378" s="68">
        <f t="shared" si="154"/>
        <v>0</v>
      </c>
      <c r="L378" s="68">
        <f t="shared" si="155"/>
        <v>0</v>
      </c>
      <c r="M378" s="68"/>
      <c r="N378" s="72"/>
      <c r="O378" s="8"/>
    </row>
    <row r="379" spans="1:15" s="9" customFormat="1" ht="48" customHeight="1">
      <c r="A379" s="268"/>
      <c r="B379" s="75" t="s">
        <v>1070</v>
      </c>
      <c r="C379" s="75">
        <v>90435</v>
      </c>
      <c r="D379" s="77" t="s">
        <v>528</v>
      </c>
      <c r="E379" s="74" t="s">
        <v>344</v>
      </c>
      <c r="F379" s="68">
        <v>6</v>
      </c>
      <c r="G379" s="68"/>
      <c r="H379" s="68"/>
      <c r="I379" s="68">
        <f t="shared" si="152"/>
        <v>0</v>
      </c>
      <c r="J379" s="68">
        <f t="shared" si="153"/>
        <v>0</v>
      </c>
      <c r="K379" s="68">
        <f t="shared" si="154"/>
        <v>0</v>
      </c>
      <c r="L379" s="68">
        <f t="shared" si="155"/>
        <v>0</v>
      </c>
      <c r="M379" s="68"/>
      <c r="N379" s="72"/>
      <c r="O379" s="8"/>
    </row>
    <row r="380" spans="1:15" s="9" customFormat="1" ht="12">
      <c r="A380" s="268"/>
      <c r="B380" s="75" t="s">
        <v>1071</v>
      </c>
      <c r="C380" s="75">
        <v>90539</v>
      </c>
      <c r="D380" s="77" t="s">
        <v>578</v>
      </c>
      <c r="E380" s="74" t="s">
        <v>344</v>
      </c>
      <c r="F380" s="68">
        <v>3</v>
      </c>
      <c r="G380" s="68"/>
      <c r="H380" s="68"/>
      <c r="I380" s="68">
        <f t="shared" si="152"/>
        <v>0</v>
      </c>
      <c r="J380" s="68">
        <f t="shared" si="153"/>
        <v>0</v>
      </c>
      <c r="K380" s="68">
        <f t="shared" si="154"/>
        <v>0</v>
      </c>
      <c r="L380" s="68">
        <f t="shared" si="155"/>
        <v>0</v>
      </c>
      <c r="M380" s="68"/>
      <c r="N380" s="72"/>
      <c r="O380" s="8"/>
    </row>
    <row r="381" spans="1:15" s="9" customFormat="1" ht="12.75" customHeight="1">
      <c r="A381" s="268"/>
      <c r="B381" s="75" t="s">
        <v>1072</v>
      </c>
      <c r="C381" s="75">
        <v>90428</v>
      </c>
      <c r="D381" s="77" t="s">
        <v>521</v>
      </c>
      <c r="E381" s="74" t="s">
        <v>344</v>
      </c>
      <c r="F381" s="68">
        <v>20</v>
      </c>
      <c r="G381" s="68"/>
      <c r="H381" s="68"/>
      <c r="I381" s="68">
        <f t="shared" si="152"/>
        <v>0</v>
      </c>
      <c r="J381" s="68">
        <f t="shared" si="153"/>
        <v>0</v>
      </c>
      <c r="K381" s="68">
        <f t="shared" si="154"/>
        <v>0</v>
      </c>
      <c r="L381" s="68">
        <f t="shared" si="155"/>
        <v>0</v>
      </c>
      <c r="M381" s="68"/>
      <c r="N381" s="72"/>
      <c r="O381" s="8"/>
    </row>
    <row r="382" spans="1:15" s="9" customFormat="1" ht="12.75" customHeight="1">
      <c r="A382" s="268"/>
      <c r="B382" s="75" t="s">
        <v>1073</v>
      </c>
      <c r="C382" s="75">
        <v>90431</v>
      </c>
      <c r="D382" s="77" t="s">
        <v>524</v>
      </c>
      <c r="E382" s="74" t="s">
        <v>344</v>
      </c>
      <c r="F382" s="68">
        <v>1</v>
      </c>
      <c r="G382" s="68"/>
      <c r="H382" s="68"/>
      <c r="I382" s="68">
        <f t="shared" si="152"/>
        <v>0</v>
      </c>
      <c r="J382" s="68">
        <f t="shared" si="153"/>
        <v>0</v>
      </c>
      <c r="K382" s="68">
        <f t="shared" si="154"/>
        <v>0</v>
      </c>
      <c r="L382" s="68">
        <f t="shared" si="155"/>
        <v>0</v>
      </c>
      <c r="M382" s="68"/>
      <c r="N382" s="72"/>
      <c r="O382" s="8"/>
    </row>
    <row r="383" spans="1:15" s="9" customFormat="1" ht="12.75" customHeight="1">
      <c r="A383" s="268"/>
      <c r="B383" s="75" t="s">
        <v>1074</v>
      </c>
      <c r="C383" s="75">
        <v>90432</v>
      </c>
      <c r="D383" s="77" t="s">
        <v>525</v>
      </c>
      <c r="E383" s="74" t="s">
        <v>344</v>
      </c>
      <c r="F383" s="68">
        <v>1</v>
      </c>
      <c r="G383" s="68"/>
      <c r="H383" s="68"/>
      <c r="I383" s="68">
        <f t="shared" si="152"/>
        <v>0</v>
      </c>
      <c r="J383" s="68">
        <f t="shared" si="153"/>
        <v>0</v>
      </c>
      <c r="K383" s="68">
        <f t="shared" si="154"/>
        <v>0</v>
      </c>
      <c r="L383" s="68">
        <f t="shared" si="155"/>
        <v>0</v>
      </c>
      <c r="M383" s="68"/>
      <c r="N383" s="72"/>
      <c r="O383" s="8"/>
    </row>
    <row r="384" spans="1:15" s="9" customFormat="1" ht="12.75" customHeight="1">
      <c r="A384" s="268"/>
      <c r="B384" s="75" t="s">
        <v>1075</v>
      </c>
      <c r="C384" s="75">
        <v>90433</v>
      </c>
      <c r="D384" s="77" t="s">
        <v>526</v>
      </c>
      <c r="E384" s="74" t="s">
        <v>344</v>
      </c>
      <c r="F384" s="68">
        <v>1</v>
      </c>
      <c r="G384" s="68"/>
      <c r="H384" s="68"/>
      <c r="I384" s="68">
        <f t="shared" si="152"/>
        <v>0</v>
      </c>
      <c r="J384" s="68">
        <f t="shared" si="153"/>
        <v>0</v>
      </c>
      <c r="K384" s="68">
        <f t="shared" si="154"/>
        <v>0</v>
      </c>
      <c r="L384" s="68">
        <f t="shared" si="155"/>
        <v>0</v>
      </c>
      <c r="M384" s="68"/>
      <c r="N384" s="72"/>
      <c r="O384" s="8"/>
    </row>
    <row r="385" spans="1:15" s="9" customFormat="1" ht="12.75" customHeight="1">
      <c r="A385" s="268"/>
      <c r="B385" s="75" t="s">
        <v>1076</v>
      </c>
      <c r="C385" s="75">
        <v>90427</v>
      </c>
      <c r="D385" s="77" t="s">
        <v>520</v>
      </c>
      <c r="E385" s="74" t="s">
        <v>344</v>
      </c>
      <c r="F385" s="68">
        <v>1</v>
      </c>
      <c r="G385" s="68"/>
      <c r="H385" s="68"/>
      <c r="I385" s="68">
        <f t="shared" si="152"/>
        <v>0</v>
      </c>
      <c r="J385" s="68">
        <f t="shared" si="153"/>
        <v>0</v>
      </c>
      <c r="K385" s="68">
        <f t="shared" si="154"/>
        <v>0</v>
      </c>
      <c r="L385" s="68">
        <f t="shared" si="155"/>
        <v>0</v>
      </c>
      <c r="M385" s="68"/>
      <c r="N385" s="72"/>
      <c r="O385" s="8"/>
    </row>
    <row r="386" spans="1:15" s="9" customFormat="1" ht="24" customHeight="1">
      <c r="A386" s="268"/>
      <c r="B386" s="75" t="s">
        <v>1077</v>
      </c>
      <c r="C386" s="75">
        <v>83466</v>
      </c>
      <c r="D386" s="151" t="s">
        <v>120</v>
      </c>
      <c r="E386" s="64" t="s">
        <v>344</v>
      </c>
      <c r="F386" s="68">
        <v>1</v>
      </c>
      <c r="G386" s="69"/>
      <c r="H386" s="69"/>
      <c r="I386" s="69">
        <f t="shared" si="152"/>
        <v>0</v>
      </c>
      <c r="J386" s="69">
        <f t="shared" si="153"/>
        <v>0</v>
      </c>
      <c r="K386" s="69">
        <f t="shared" si="154"/>
        <v>0</v>
      </c>
      <c r="L386" s="69">
        <f t="shared" si="155"/>
        <v>0</v>
      </c>
      <c r="M386" s="69"/>
      <c r="N386" s="72"/>
      <c r="O386" s="8"/>
    </row>
    <row r="387" spans="1:15" s="9" customFormat="1" ht="12" customHeight="1">
      <c r="A387" s="268"/>
      <c r="B387" s="75" t="s">
        <v>1078</v>
      </c>
      <c r="C387" s="75">
        <v>83566</v>
      </c>
      <c r="D387" s="151" t="s">
        <v>20</v>
      </c>
      <c r="E387" s="64" t="s">
        <v>344</v>
      </c>
      <c r="F387" s="68">
        <v>80</v>
      </c>
      <c r="G387" s="69"/>
      <c r="H387" s="69"/>
      <c r="I387" s="69">
        <f t="shared" si="152"/>
        <v>0</v>
      </c>
      <c r="J387" s="69">
        <f t="shared" si="153"/>
        <v>0</v>
      </c>
      <c r="K387" s="69">
        <f t="shared" si="154"/>
        <v>0</v>
      </c>
      <c r="L387" s="69">
        <f t="shared" si="155"/>
        <v>0</v>
      </c>
      <c r="M387" s="69"/>
      <c r="N387" s="72"/>
      <c r="O387" s="8"/>
    </row>
    <row r="388" spans="1:15" s="9" customFormat="1" ht="12.75" customHeight="1">
      <c r="A388" s="268"/>
      <c r="B388" s="75" t="s">
        <v>1079</v>
      </c>
      <c r="C388" s="75">
        <v>90450</v>
      </c>
      <c r="D388" s="77" t="s">
        <v>543</v>
      </c>
      <c r="E388" s="74" t="s">
        <v>344</v>
      </c>
      <c r="F388" s="68">
        <v>22</v>
      </c>
      <c r="G388" s="68"/>
      <c r="H388" s="68"/>
      <c r="I388" s="68">
        <f>IF(F388="","",G388+H388)</f>
        <v>0</v>
      </c>
      <c r="J388" s="68">
        <f>IF(F388="","",ROUND((F388*G388),2))</f>
        <v>0</v>
      </c>
      <c r="K388" s="68">
        <f>IF(F388="","",ROUND((F388*H388),2))</f>
        <v>0</v>
      </c>
      <c r="L388" s="68">
        <f>IF(F388="","",ROUND((F388*I388),2))</f>
        <v>0</v>
      </c>
      <c r="M388" s="68"/>
      <c r="N388" s="72"/>
      <c r="O388" s="8"/>
    </row>
    <row r="389" spans="1:15" s="9" customFormat="1" ht="12" customHeight="1">
      <c r="A389" s="268"/>
      <c r="B389" s="75" t="s">
        <v>1080</v>
      </c>
      <c r="C389" s="75">
        <v>83387</v>
      </c>
      <c r="D389" s="151" t="s">
        <v>57</v>
      </c>
      <c r="E389" s="64" t="s">
        <v>344</v>
      </c>
      <c r="F389" s="68">
        <v>105</v>
      </c>
      <c r="G389" s="69"/>
      <c r="H389" s="69"/>
      <c r="I389" s="69">
        <f t="shared" ref="I389:I390" si="156">IF(F389="","",G389+H389)</f>
        <v>0</v>
      </c>
      <c r="J389" s="69">
        <f t="shared" ref="J389:J390" si="157">IF(F389="","",ROUND((F389*G389),2))</f>
        <v>0</v>
      </c>
      <c r="K389" s="69">
        <f t="shared" ref="K389:K390" si="158">IF(F389="","",ROUND((F389*H389),2))</f>
        <v>0</v>
      </c>
      <c r="L389" s="69">
        <f t="shared" ref="L389:L390" si="159">IF(F389="","",ROUND((F389*I389),2))</f>
        <v>0</v>
      </c>
      <c r="M389" s="69"/>
      <c r="N389" s="72"/>
      <c r="O389" s="8"/>
    </row>
    <row r="390" spans="1:15" s="9" customFormat="1" ht="12" customHeight="1">
      <c r="A390" s="268"/>
      <c r="B390" s="75" t="s">
        <v>1081</v>
      </c>
      <c r="C390" s="75">
        <v>83386</v>
      </c>
      <c r="D390" s="151" t="s">
        <v>118</v>
      </c>
      <c r="E390" s="64" t="s">
        <v>344</v>
      </c>
      <c r="F390" s="68">
        <v>22</v>
      </c>
      <c r="G390" s="69"/>
      <c r="H390" s="69"/>
      <c r="I390" s="69">
        <f t="shared" si="156"/>
        <v>0</v>
      </c>
      <c r="J390" s="69">
        <f t="shared" si="157"/>
        <v>0</v>
      </c>
      <c r="K390" s="69">
        <f t="shared" si="158"/>
        <v>0</v>
      </c>
      <c r="L390" s="69">
        <f t="shared" si="159"/>
        <v>0</v>
      </c>
      <c r="M390" s="69"/>
      <c r="N390" s="72"/>
      <c r="O390" s="8"/>
    </row>
    <row r="391" spans="1:15" s="9" customFormat="1" ht="24" customHeight="1">
      <c r="A391" s="268"/>
      <c r="B391" s="75" t="s">
        <v>1082</v>
      </c>
      <c r="C391" s="75">
        <v>90146</v>
      </c>
      <c r="D391" s="77" t="s">
        <v>406</v>
      </c>
      <c r="E391" s="74" t="s">
        <v>345</v>
      </c>
      <c r="F391" s="68">
        <v>174</v>
      </c>
      <c r="G391" s="68"/>
      <c r="H391" s="68"/>
      <c r="I391" s="68">
        <f t="shared" si="152"/>
        <v>0</v>
      </c>
      <c r="J391" s="68">
        <f t="shared" si="153"/>
        <v>0</v>
      </c>
      <c r="K391" s="68">
        <f t="shared" si="154"/>
        <v>0</v>
      </c>
      <c r="L391" s="68">
        <f t="shared" si="155"/>
        <v>0</v>
      </c>
      <c r="M391" s="68"/>
      <c r="N391" s="72"/>
      <c r="O391" s="8"/>
    </row>
    <row r="392" spans="1:15" s="9" customFormat="1" ht="24">
      <c r="A392" s="268"/>
      <c r="B392" s="75" t="s">
        <v>1083</v>
      </c>
      <c r="C392" s="75">
        <v>90129</v>
      </c>
      <c r="D392" s="77" t="s">
        <v>403</v>
      </c>
      <c r="E392" s="74" t="s">
        <v>345</v>
      </c>
      <c r="F392" s="68">
        <v>14</v>
      </c>
      <c r="G392" s="68"/>
      <c r="H392" s="68"/>
      <c r="I392" s="68">
        <f t="shared" si="152"/>
        <v>0</v>
      </c>
      <c r="J392" s="68">
        <f t="shared" si="153"/>
        <v>0</v>
      </c>
      <c r="K392" s="68">
        <f t="shared" si="154"/>
        <v>0</v>
      </c>
      <c r="L392" s="68">
        <f t="shared" si="155"/>
        <v>0</v>
      </c>
      <c r="M392" s="68"/>
      <c r="N392" s="72"/>
      <c r="O392" s="8"/>
    </row>
    <row r="393" spans="1:15" s="9" customFormat="1" ht="24" customHeight="1">
      <c r="A393" s="268"/>
      <c r="B393" s="75" t="s">
        <v>1084</v>
      </c>
      <c r="C393" s="75">
        <v>73613</v>
      </c>
      <c r="D393" s="151" t="s">
        <v>49</v>
      </c>
      <c r="E393" s="64" t="s">
        <v>345</v>
      </c>
      <c r="F393" s="68">
        <v>500</v>
      </c>
      <c r="G393" s="69"/>
      <c r="H393" s="69"/>
      <c r="I393" s="69">
        <f t="shared" si="152"/>
        <v>0</v>
      </c>
      <c r="J393" s="69">
        <f t="shared" si="153"/>
        <v>0</v>
      </c>
      <c r="K393" s="69">
        <f t="shared" si="154"/>
        <v>0</v>
      </c>
      <c r="L393" s="69">
        <f t="shared" si="155"/>
        <v>0</v>
      </c>
      <c r="M393" s="69"/>
      <c r="N393" s="72"/>
      <c r="O393" s="8"/>
    </row>
    <row r="394" spans="1:15" s="9" customFormat="1" ht="24" customHeight="1">
      <c r="A394" s="268"/>
      <c r="B394" s="75" t="s">
        <v>1085</v>
      </c>
      <c r="C394" s="75" t="s">
        <v>50</v>
      </c>
      <c r="D394" s="77" t="s">
        <v>51</v>
      </c>
      <c r="E394" s="74" t="s">
        <v>345</v>
      </c>
      <c r="F394" s="68">
        <v>100</v>
      </c>
      <c r="G394" s="68"/>
      <c r="H394" s="68"/>
      <c r="I394" s="68">
        <f t="shared" si="152"/>
        <v>0</v>
      </c>
      <c r="J394" s="68">
        <f t="shared" si="153"/>
        <v>0</v>
      </c>
      <c r="K394" s="68">
        <f t="shared" si="154"/>
        <v>0</v>
      </c>
      <c r="L394" s="68">
        <f t="shared" si="155"/>
        <v>0</v>
      </c>
      <c r="M394" s="68"/>
      <c r="N394" s="72"/>
      <c r="O394" s="8"/>
    </row>
    <row r="395" spans="1:15" s="9" customFormat="1" ht="24" customHeight="1">
      <c r="A395" s="268"/>
      <c r="B395" s="75" t="s">
        <v>1086</v>
      </c>
      <c r="C395" s="75" t="s">
        <v>152</v>
      </c>
      <c r="D395" s="77" t="s">
        <v>153</v>
      </c>
      <c r="E395" s="74" t="s">
        <v>345</v>
      </c>
      <c r="F395" s="68">
        <v>1400</v>
      </c>
      <c r="G395" s="68"/>
      <c r="H395" s="68"/>
      <c r="I395" s="68">
        <f t="shared" si="152"/>
        <v>0</v>
      </c>
      <c r="J395" s="68">
        <f t="shared" si="153"/>
        <v>0</v>
      </c>
      <c r="K395" s="68">
        <f t="shared" si="154"/>
        <v>0</v>
      </c>
      <c r="L395" s="68">
        <f t="shared" si="155"/>
        <v>0</v>
      </c>
      <c r="M395" s="68"/>
      <c r="N395" s="72"/>
      <c r="O395" s="8"/>
    </row>
    <row r="396" spans="1:15" s="9" customFormat="1" ht="12" customHeight="1">
      <c r="A396" s="268"/>
      <c r="B396" s="75" t="s">
        <v>1087</v>
      </c>
      <c r="C396" s="75"/>
      <c r="D396" s="275" t="s">
        <v>1088</v>
      </c>
      <c r="E396" s="76"/>
      <c r="F396" s="68"/>
      <c r="G396" s="68"/>
      <c r="H396" s="68"/>
      <c r="I396" s="68" t="str">
        <f t="shared" si="152"/>
        <v/>
      </c>
      <c r="J396" s="68" t="str">
        <f t="shared" si="153"/>
        <v/>
      </c>
      <c r="K396" s="68" t="str">
        <f t="shared" si="154"/>
        <v/>
      </c>
      <c r="L396" s="68" t="str">
        <f t="shared" si="155"/>
        <v/>
      </c>
      <c r="M396" s="68"/>
      <c r="N396" s="72"/>
      <c r="O396" s="8"/>
    </row>
    <row r="397" spans="1:15" s="9" customFormat="1" ht="36" customHeight="1">
      <c r="A397" s="268"/>
      <c r="B397" s="75" t="s">
        <v>1089</v>
      </c>
      <c r="C397" s="75" t="s">
        <v>237</v>
      </c>
      <c r="D397" s="77" t="s">
        <v>238</v>
      </c>
      <c r="E397" s="74" t="s">
        <v>344</v>
      </c>
      <c r="F397" s="68">
        <v>1</v>
      </c>
      <c r="G397" s="68"/>
      <c r="H397" s="68"/>
      <c r="I397" s="68">
        <f t="shared" si="152"/>
        <v>0</v>
      </c>
      <c r="J397" s="68">
        <f t="shared" si="153"/>
        <v>0</v>
      </c>
      <c r="K397" s="68">
        <f t="shared" si="154"/>
        <v>0</v>
      </c>
      <c r="L397" s="68">
        <f t="shared" si="155"/>
        <v>0</v>
      </c>
      <c r="M397" s="68"/>
      <c r="N397" s="72"/>
      <c r="O397" s="8"/>
    </row>
    <row r="398" spans="1:15" s="9" customFormat="1" ht="24" customHeight="1">
      <c r="A398" s="268"/>
      <c r="B398" s="75" t="s">
        <v>1090</v>
      </c>
      <c r="C398" s="75" t="s">
        <v>171</v>
      </c>
      <c r="D398" s="77" t="s">
        <v>172</v>
      </c>
      <c r="E398" s="74" t="s">
        <v>344</v>
      </c>
      <c r="F398" s="68">
        <v>1</v>
      </c>
      <c r="G398" s="68"/>
      <c r="H398" s="68"/>
      <c r="I398" s="68">
        <f t="shared" si="152"/>
        <v>0</v>
      </c>
      <c r="J398" s="68">
        <f t="shared" si="153"/>
        <v>0</v>
      </c>
      <c r="K398" s="68">
        <f t="shared" si="154"/>
        <v>0</v>
      </c>
      <c r="L398" s="68">
        <f t="shared" si="155"/>
        <v>0</v>
      </c>
      <c r="M398" s="68"/>
      <c r="N398" s="72"/>
      <c r="O398" s="8"/>
    </row>
    <row r="399" spans="1:15" s="9" customFormat="1" ht="24" customHeight="1">
      <c r="A399" s="268"/>
      <c r="B399" s="75" t="s">
        <v>1091</v>
      </c>
      <c r="C399" s="75" t="s">
        <v>169</v>
      </c>
      <c r="D399" s="77" t="s">
        <v>170</v>
      </c>
      <c r="E399" s="74" t="s">
        <v>344</v>
      </c>
      <c r="F399" s="68">
        <v>1</v>
      </c>
      <c r="G399" s="68"/>
      <c r="H399" s="68"/>
      <c r="I399" s="68">
        <f t="shared" si="152"/>
        <v>0</v>
      </c>
      <c r="J399" s="68">
        <f t="shared" si="153"/>
        <v>0</v>
      </c>
      <c r="K399" s="68">
        <f t="shared" si="154"/>
        <v>0</v>
      </c>
      <c r="L399" s="68">
        <f t="shared" si="155"/>
        <v>0</v>
      </c>
      <c r="M399" s="68"/>
      <c r="N399" s="72"/>
      <c r="O399" s="8"/>
    </row>
    <row r="400" spans="1:15" s="9" customFormat="1" ht="24" customHeight="1">
      <c r="A400" s="268"/>
      <c r="B400" s="75" t="s">
        <v>1092</v>
      </c>
      <c r="C400" s="75" t="s">
        <v>239</v>
      </c>
      <c r="D400" s="77" t="s">
        <v>168</v>
      </c>
      <c r="E400" s="74" t="s">
        <v>344</v>
      </c>
      <c r="F400" s="68">
        <v>9</v>
      </c>
      <c r="G400" s="68"/>
      <c r="H400" s="68"/>
      <c r="I400" s="68">
        <f t="shared" si="152"/>
        <v>0</v>
      </c>
      <c r="J400" s="68">
        <f t="shared" si="153"/>
        <v>0</v>
      </c>
      <c r="K400" s="68">
        <f t="shared" si="154"/>
        <v>0</v>
      </c>
      <c r="L400" s="68">
        <f t="shared" si="155"/>
        <v>0</v>
      </c>
      <c r="M400" s="68"/>
      <c r="N400" s="72"/>
      <c r="O400" s="8"/>
    </row>
    <row r="401" spans="1:15" s="9" customFormat="1" ht="24" customHeight="1">
      <c r="A401" s="268"/>
      <c r="B401" s="75" t="s">
        <v>1093</v>
      </c>
      <c r="C401" s="75" t="s">
        <v>239</v>
      </c>
      <c r="D401" s="77" t="s">
        <v>168</v>
      </c>
      <c r="E401" s="74" t="s">
        <v>344</v>
      </c>
      <c r="F401" s="68">
        <v>4</v>
      </c>
      <c r="G401" s="68"/>
      <c r="H401" s="68"/>
      <c r="I401" s="68">
        <f t="shared" si="152"/>
        <v>0</v>
      </c>
      <c r="J401" s="68">
        <f t="shared" si="153"/>
        <v>0</v>
      </c>
      <c r="K401" s="68">
        <f t="shared" si="154"/>
        <v>0</v>
      </c>
      <c r="L401" s="68">
        <f t="shared" si="155"/>
        <v>0</v>
      </c>
      <c r="M401" s="68"/>
      <c r="N401" s="72"/>
      <c r="O401" s="8"/>
    </row>
    <row r="402" spans="1:15" s="9" customFormat="1" ht="12.75" customHeight="1">
      <c r="A402" s="268"/>
      <c r="B402" s="75" t="s">
        <v>1094</v>
      </c>
      <c r="C402" s="75">
        <v>90020</v>
      </c>
      <c r="D402" s="77" t="s">
        <v>383</v>
      </c>
      <c r="E402" s="74" t="s">
        <v>344</v>
      </c>
      <c r="F402" s="68">
        <v>1</v>
      </c>
      <c r="G402" s="68"/>
      <c r="H402" s="68"/>
      <c r="I402" s="68">
        <f t="shared" si="152"/>
        <v>0</v>
      </c>
      <c r="J402" s="68">
        <f t="shared" si="153"/>
        <v>0</v>
      </c>
      <c r="K402" s="68">
        <f t="shared" si="154"/>
        <v>0</v>
      </c>
      <c r="L402" s="68">
        <f t="shared" si="155"/>
        <v>0</v>
      </c>
      <c r="M402" s="68"/>
      <c r="N402" s="72"/>
      <c r="O402" s="8"/>
    </row>
    <row r="403" spans="1:15" s="9" customFormat="1" ht="12.75" customHeight="1">
      <c r="A403" s="268"/>
      <c r="B403" s="75" t="s">
        <v>1095</v>
      </c>
      <c r="C403" s="75">
        <v>90141</v>
      </c>
      <c r="D403" s="77" t="s">
        <v>405</v>
      </c>
      <c r="E403" s="74" t="s">
        <v>344</v>
      </c>
      <c r="F403" s="68">
        <v>3</v>
      </c>
      <c r="G403" s="68"/>
      <c r="H403" s="68"/>
      <c r="I403" s="68">
        <f t="shared" si="152"/>
        <v>0</v>
      </c>
      <c r="J403" s="68">
        <f t="shared" si="153"/>
        <v>0</v>
      </c>
      <c r="K403" s="68">
        <f t="shared" si="154"/>
        <v>0</v>
      </c>
      <c r="L403" s="68">
        <f t="shared" si="155"/>
        <v>0</v>
      </c>
      <c r="M403" s="68"/>
      <c r="N403" s="72"/>
      <c r="O403" s="8"/>
    </row>
    <row r="404" spans="1:15" s="9" customFormat="1" ht="12.75" customHeight="1">
      <c r="A404" s="268"/>
      <c r="B404" s="75" t="s">
        <v>1096</v>
      </c>
      <c r="C404" s="75">
        <v>90422</v>
      </c>
      <c r="D404" s="77" t="s">
        <v>515</v>
      </c>
      <c r="E404" s="74" t="s">
        <v>345</v>
      </c>
      <c r="F404" s="68">
        <v>124</v>
      </c>
      <c r="G404" s="68"/>
      <c r="H404" s="68"/>
      <c r="I404" s="68">
        <f t="shared" si="152"/>
        <v>0</v>
      </c>
      <c r="J404" s="68">
        <f t="shared" si="153"/>
        <v>0</v>
      </c>
      <c r="K404" s="68">
        <f t="shared" si="154"/>
        <v>0</v>
      </c>
      <c r="L404" s="68">
        <f t="shared" si="155"/>
        <v>0</v>
      </c>
      <c r="M404" s="68"/>
      <c r="N404" s="72"/>
      <c r="O404" s="8"/>
    </row>
    <row r="405" spans="1:15" s="9" customFormat="1" ht="12.75" customHeight="1">
      <c r="A405" s="268"/>
      <c r="B405" s="75" t="s">
        <v>1097</v>
      </c>
      <c r="C405" s="75">
        <v>90453</v>
      </c>
      <c r="D405" s="77" t="s">
        <v>546</v>
      </c>
      <c r="E405" s="74" t="s">
        <v>344</v>
      </c>
      <c r="F405" s="68">
        <v>4</v>
      </c>
      <c r="G405" s="68"/>
      <c r="H405" s="68"/>
      <c r="I405" s="68">
        <f t="shared" si="152"/>
        <v>0</v>
      </c>
      <c r="J405" s="68">
        <f t="shared" si="153"/>
        <v>0</v>
      </c>
      <c r="K405" s="68">
        <f t="shared" si="154"/>
        <v>0</v>
      </c>
      <c r="L405" s="68">
        <f t="shared" si="155"/>
        <v>0</v>
      </c>
      <c r="M405" s="68"/>
      <c r="N405" s="72"/>
      <c r="O405" s="8"/>
    </row>
    <row r="406" spans="1:15" s="9" customFormat="1" ht="12.75" customHeight="1">
      <c r="A406" s="268"/>
      <c r="B406" s="75" t="s">
        <v>1098</v>
      </c>
      <c r="C406" s="75">
        <v>90303</v>
      </c>
      <c r="D406" s="77" t="s">
        <v>441</v>
      </c>
      <c r="E406" s="74" t="s">
        <v>245</v>
      </c>
      <c r="F406" s="68">
        <v>4</v>
      </c>
      <c r="G406" s="68"/>
      <c r="H406" s="68"/>
      <c r="I406" s="68">
        <f t="shared" si="152"/>
        <v>0</v>
      </c>
      <c r="J406" s="68">
        <f t="shared" si="153"/>
        <v>0</v>
      </c>
      <c r="K406" s="68">
        <f t="shared" si="154"/>
        <v>0</v>
      </c>
      <c r="L406" s="68">
        <f t="shared" si="155"/>
        <v>0</v>
      </c>
      <c r="M406" s="68"/>
      <c r="N406" s="72"/>
      <c r="O406" s="8"/>
    </row>
    <row r="407" spans="1:15" s="9" customFormat="1" ht="24" customHeight="1">
      <c r="A407" s="268"/>
      <c r="B407" s="75" t="s">
        <v>1099</v>
      </c>
      <c r="C407" s="75">
        <v>83422</v>
      </c>
      <c r="D407" s="151" t="s">
        <v>29</v>
      </c>
      <c r="E407" s="64" t="s">
        <v>345</v>
      </c>
      <c r="F407" s="68">
        <v>268</v>
      </c>
      <c r="G407" s="69"/>
      <c r="H407" s="69"/>
      <c r="I407" s="69">
        <f t="shared" si="152"/>
        <v>0</v>
      </c>
      <c r="J407" s="69">
        <f t="shared" si="153"/>
        <v>0</v>
      </c>
      <c r="K407" s="69">
        <f t="shared" si="154"/>
        <v>0</v>
      </c>
      <c r="L407" s="69">
        <f t="shared" si="155"/>
        <v>0</v>
      </c>
      <c r="M407" s="69"/>
      <c r="N407" s="72"/>
      <c r="O407" s="8"/>
    </row>
    <row r="408" spans="1:15" s="9" customFormat="1" ht="24" customHeight="1">
      <c r="A408" s="268"/>
      <c r="B408" s="75" t="s">
        <v>1100</v>
      </c>
      <c r="C408" s="75">
        <v>83420</v>
      </c>
      <c r="D408" s="151" t="s">
        <v>27</v>
      </c>
      <c r="E408" s="64" t="s">
        <v>345</v>
      </c>
      <c r="F408" s="68">
        <v>67</v>
      </c>
      <c r="G408" s="69"/>
      <c r="H408" s="69"/>
      <c r="I408" s="69">
        <f t="shared" si="152"/>
        <v>0</v>
      </c>
      <c r="J408" s="69">
        <f t="shared" si="153"/>
        <v>0</v>
      </c>
      <c r="K408" s="69">
        <f t="shared" si="154"/>
        <v>0</v>
      </c>
      <c r="L408" s="69">
        <f t="shared" si="155"/>
        <v>0</v>
      </c>
      <c r="M408" s="69"/>
      <c r="N408" s="72"/>
      <c r="O408" s="8"/>
    </row>
    <row r="409" spans="1:15" s="9" customFormat="1" ht="12" customHeight="1">
      <c r="A409" s="268"/>
      <c r="B409" s="75" t="s">
        <v>1101</v>
      </c>
      <c r="C409" s="75"/>
      <c r="D409" s="275" t="s">
        <v>1102</v>
      </c>
      <c r="E409" s="76"/>
      <c r="F409" s="68"/>
      <c r="G409" s="68"/>
      <c r="H409" s="68"/>
      <c r="I409" s="68" t="str">
        <f t="shared" si="152"/>
        <v/>
      </c>
      <c r="J409" s="68" t="str">
        <f t="shared" si="153"/>
        <v/>
      </c>
      <c r="K409" s="68" t="str">
        <f t="shared" si="154"/>
        <v/>
      </c>
      <c r="L409" s="68" t="str">
        <f t="shared" si="155"/>
        <v/>
      </c>
      <c r="M409" s="68"/>
      <c r="N409" s="72"/>
      <c r="O409" s="8"/>
    </row>
    <row r="410" spans="1:15" s="9" customFormat="1" ht="84" customHeight="1">
      <c r="A410" s="268"/>
      <c r="B410" s="75" t="s">
        <v>1103</v>
      </c>
      <c r="C410" s="75">
        <v>90436</v>
      </c>
      <c r="D410" s="77" t="s">
        <v>529</v>
      </c>
      <c r="E410" s="74" t="s">
        <v>344</v>
      </c>
      <c r="F410" s="68">
        <v>39</v>
      </c>
      <c r="G410" s="68"/>
      <c r="H410" s="68"/>
      <c r="I410" s="68">
        <f t="shared" si="152"/>
        <v>0</v>
      </c>
      <c r="J410" s="68">
        <f t="shared" si="153"/>
        <v>0</v>
      </c>
      <c r="K410" s="68">
        <f t="shared" si="154"/>
        <v>0</v>
      </c>
      <c r="L410" s="68">
        <f t="shared" si="155"/>
        <v>0</v>
      </c>
      <c r="M410" s="68"/>
      <c r="N410" s="72"/>
      <c r="O410" s="8"/>
    </row>
    <row r="411" spans="1:15" s="9" customFormat="1" ht="84" customHeight="1">
      <c r="A411" s="268"/>
      <c r="B411" s="75" t="s">
        <v>1104</v>
      </c>
      <c r="C411" s="75">
        <v>90437</v>
      </c>
      <c r="D411" s="77" t="s">
        <v>530</v>
      </c>
      <c r="E411" s="74" t="s">
        <v>344</v>
      </c>
      <c r="F411" s="68">
        <v>4</v>
      </c>
      <c r="G411" s="68"/>
      <c r="H411" s="68"/>
      <c r="I411" s="68">
        <f t="shared" si="152"/>
        <v>0</v>
      </c>
      <c r="J411" s="68">
        <f t="shared" si="153"/>
        <v>0</v>
      </c>
      <c r="K411" s="68">
        <f t="shared" si="154"/>
        <v>0</v>
      </c>
      <c r="L411" s="68">
        <f t="shared" si="155"/>
        <v>0</v>
      </c>
      <c r="M411" s="68"/>
      <c r="N411" s="72"/>
      <c r="O411" s="8"/>
    </row>
    <row r="412" spans="1:15" s="9" customFormat="1" ht="48" customHeight="1">
      <c r="A412" s="268"/>
      <c r="B412" s="75" t="s">
        <v>1105</v>
      </c>
      <c r="C412" s="75">
        <v>90435</v>
      </c>
      <c r="D412" s="77" t="s">
        <v>528</v>
      </c>
      <c r="E412" s="74" t="s">
        <v>344</v>
      </c>
      <c r="F412" s="68">
        <v>6</v>
      </c>
      <c r="G412" s="68"/>
      <c r="H412" s="68"/>
      <c r="I412" s="68">
        <f t="shared" si="152"/>
        <v>0</v>
      </c>
      <c r="J412" s="68">
        <f t="shared" si="153"/>
        <v>0</v>
      </c>
      <c r="K412" s="68">
        <f t="shared" si="154"/>
        <v>0</v>
      </c>
      <c r="L412" s="68">
        <f t="shared" si="155"/>
        <v>0</v>
      </c>
      <c r="M412" s="68"/>
      <c r="N412" s="72"/>
      <c r="O412" s="8"/>
    </row>
    <row r="413" spans="1:15" s="9" customFormat="1" ht="12">
      <c r="A413" s="268"/>
      <c r="B413" s="75" t="s">
        <v>1106</v>
      </c>
      <c r="C413" s="75">
        <v>90539</v>
      </c>
      <c r="D413" s="77" t="s">
        <v>578</v>
      </c>
      <c r="E413" s="74" t="s">
        <v>344</v>
      </c>
      <c r="F413" s="68">
        <v>3</v>
      </c>
      <c r="G413" s="68"/>
      <c r="H413" s="68"/>
      <c r="I413" s="68">
        <f t="shared" si="152"/>
        <v>0</v>
      </c>
      <c r="J413" s="68">
        <f t="shared" si="153"/>
        <v>0</v>
      </c>
      <c r="K413" s="68">
        <f t="shared" si="154"/>
        <v>0</v>
      </c>
      <c r="L413" s="68">
        <f t="shared" si="155"/>
        <v>0</v>
      </c>
      <c r="M413" s="68"/>
      <c r="N413" s="72"/>
      <c r="O413" s="8"/>
    </row>
    <row r="414" spans="1:15" s="9" customFormat="1" ht="12.75" customHeight="1">
      <c r="A414" s="268"/>
      <c r="B414" s="75" t="s">
        <v>1107</v>
      </c>
      <c r="C414" s="75">
        <v>90428</v>
      </c>
      <c r="D414" s="77" t="s">
        <v>521</v>
      </c>
      <c r="E414" s="74" t="s">
        <v>344</v>
      </c>
      <c r="F414" s="68">
        <v>15</v>
      </c>
      <c r="G414" s="68"/>
      <c r="H414" s="68"/>
      <c r="I414" s="68">
        <f t="shared" si="152"/>
        <v>0</v>
      </c>
      <c r="J414" s="68">
        <f t="shared" si="153"/>
        <v>0</v>
      </c>
      <c r="K414" s="68">
        <f t="shared" si="154"/>
        <v>0</v>
      </c>
      <c r="L414" s="68">
        <f t="shared" si="155"/>
        <v>0</v>
      </c>
      <c r="M414" s="68"/>
      <c r="N414" s="72"/>
      <c r="O414" s="8"/>
    </row>
    <row r="415" spans="1:15" s="9" customFormat="1" ht="12.75" customHeight="1">
      <c r="A415" s="268"/>
      <c r="B415" s="75" t="s">
        <v>1108</v>
      </c>
      <c r="C415" s="75">
        <v>90429</v>
      </c>
      <c r="D415" s="77" t="s">
        <v>522</v>
      </c>
      <c r="E415" s="74" t="s">
        <v>344</v>
      </c>
      <c r="F415" s="68">
        <v>1</v>
      </c>
      <c r="G415" s="68"/>
      <c r="H415" s="68"/>
      <c r="I415" s="68">
        <f t="shared" si="152"/>
        <v>0</v>
      </c>
      <c r="J415" s="68">
        <f t="shared" si="153"/>
        <v>0</v>
      </c>
      <c r="K415" s="68">
        <f t="shared" si="154"/>
        <v>0</v>
      </c>
      <c r="L415" s="68">
        <f t="shared" si="155"/>
        <v>0</v>
      </c>
      <c r="M415" s="68"/>
      <c r="N415" s="72"/>
      <c r="O415" s="8"/>
    </row>
    <row r="416" spans="1:15" s="9" customFormat="1" ht="12.75" customHeight="1">
      <c r="A416" s="268"/>
      <c r="B416" s="75" t="s">
        <v>1109</v>
      </c>
      <c r="C416" s="75">
        <v>90432</v>
      </c>
      <c r="D416" s="77" t="s">
        <v>525</v>
      </c>
      <c r="E416" s="74" t="s">
        <v>344</v>
      </c>
      <c r="F416" s="68">
        <v>2</v>
      </c>
      <c r="G416" s="68"/>
      <c r="H416" s="68"/>
      <c r="I416" s="68">
        <f t="shared" si="152"/>
        <v>0</v>
      </c>
      <c r="J416" s="68">
        <f t="shared" si="153"/>
        <v>0</v>
      </c>
      <c r="K416" s="68">
        <f t="shared" si="154"/>
        <v>0</v>
      </c>
      <c r="L416" s="68">
        <f t="shared" si="155"/>
        <v>0</v>
      </c>
      <c r="M416" s="68"/>
      <c r="N416" s="72"/>
      <c r="O416" s="8"/>
    </row>
    <row r="417" spans="1:15" s="9" customFormat="1" ht="12.75" customHeight="1">
      <c r="A417" s="268"/>
      <c r="B417" s="75" t="s">
        <v>1110</v>
      </c>
      <c r="C417" s="75">
        <v>90427</v>
      </c>
      <c r="D417" s="77" t="s">
        <v>520</v>
      </c>
      <c r="E417" s="74" t="s">
        <v>344</v>
      </c>
      <c r="F417" s="68">
        <v>1</v>
      </c>
      <c r="G417" s="68"/>
      <c r="H417" s="68"/>
      <c r="I417" s="68">
        <f t="shared" si="152"/>
        <v>0</v>
      </c>
      <c r="J417" s="68">
        <f t="shared" si="153"/>
        <v>0</v>
      </c>
      <c r="K417" s="68">
        <f t="shared" si="154"/>
        <v>0</v>
      </c>
      <c r="L417" s="68">
        <f t="shared" si="155"/>
        <v>0</v>
      </c>
      <c r="M417" s="68"/>
      <c r="N417" s="72"/>
      <c r="O417" s="8"/>
    </row>
    <row r="418" spans="1:15" s="9" customFormat="1" ht="24" customHeight="1">
      <c r="A418" s="268"/>
      <c r="B418" s="75" t="s">
        <v>1111</v>
      </c>
      <c r="C418" s="75">
        <v>83466</v>
      </c>
      <c r="D418" s="151" t="s">
        <v>120</v>
      </c>
      <c r="E418" s="64" t="s">
        <v>344</v>
      </c>
      <c r="F418" s="68">
        <v>4</v>
      </c>
      <c r="G418" s="69"/>
      <c r="H418" s="69"/>
      <c r="I418" s="69">
        <f t="shared" ref="I418:I419" si="160">IF(F418="","",G418+H418)</f>
        <v>0</v>
      </c>
      <c r="J418" s="69">
        <f t="shared" ref="J418:J419" si="161">IF(F418="","",ROUND((F418*G418),2))</f>
        <v>0</v>
      </c>
      <c r="K418" s="69">
        <f t="shared" ref="K418:K419" si="162">IF(F418="","",ROUND((F418*H418),2))</f>
        <v>0</v>
      </c>
      <c r="L418" s="69">
        <f t="shared" ref="L418:L419" si="163">IF(F418="","",ROUND((F418*I418),2))</f>
        <v>0</v>
      </c>
      <c r="M418" s="69"/>
      <c r="N418" s="72"/>
      <c r="O418" s="8"/>
    </row>
    <row r="419" spans="1:15" s="9" customFormat="1" ht="12" customHeight="1">
      <c r="A419" s="268"/>
      <c r="B419" s="75" t="s">
        <v>1112</v>
      </c>
      <c r="C419" s="75">
        <v>83566</v>
      </c>
      <c r="D419" s="151" t="s">
        <v>20</v>
      </c>
      <c r="E419" s="64" t="s">
        <v>344</v>
      </c>
      <c r="F419" s="68">
        <v>78</v>
      </c>
      <c r="G419" s="69"/>
      <c r="H419" s="69"/>
      <c r="I419" s="69">
        <f t="shared" si="160"/>
        <v>0</v>
      </c>
      <c r="J419" s="69">
        <f t="shared" si="161"/>
        <v>0</v>
      </c>
      <c r="K419" s="69">
        <f t="shared" si="162"/>
        <v>0</v>
      </c>
      <c r="L419" s="69">
        <f t="shared" si="163"/>
        <v>0</v>
      </c>
      <c r="M419" s="69"/>
      <c r="N419" s="72"/>
      <c r="O419" s="8"/>
    </row>
    <row r="420" spans="1:15" s="9" customFormat="1" ht="12.75" customHeight="1">
      <c r="A420" s="268"/>
      <c r="B420" s="75" t="s">
        <v>1113</v>
      </c>
      <c r="C420" s="75">
        <v>90450</v>
      </c>
      <c r="D420" s="77" t="s">
        <v>543</v>
      </c>
      <c r="E420" s="74" t="s">
        <v>344</v>
      </c>
      <c r="F420" s="68">
        <v>14</v>
      </c>
      <c r="G420" s="68"/>
      <c r="H420" s="68"/>
      <c r="I420" s="68">
        <f>IF(F420="","",G420+H420)</f>
        <v>0</v>
      </c>
      <c r="J420" s="68">
        <f>IF(F420="","",ROUND((F420*G420),2))</f>
        <v>0</v>
      </c>
      <c r="K420" s="68">
        <f>IF(F420="","",ROUND((F420*H420),2))</f>
        <v>0</v>
      </c>
      <c r="L420" s="68">
        <f>IF(F420="","",ROUND((F420*I420),2))</f>
        <v>0</v>
      </c>
      <c r="M420" s="68"/>
      <c r="N420" s="72"/>
      <c r="O420" s="8"/>
    </row>
    <row r="421" spans="1:15" s="9" customFormat="1" ht="12" customHeight="1">
      <c r="A421" s="268"/>
      <c r="B421" s="75" t="s">
        <v>1114</v>
      </c>
      <c r="C421" s="75">
        <v>83566</v>
      </c>
      <c r="D421" s="151" t="s">
        <v>20</v>
      </c>
      <c r="E421" s="64" t="s">
        <v>344</v>
      </c>
      <c r="F421" s="68">
        <v>5</v>
      </c>
      <c r="G421" s="69"/>
      <c r="H421" s="69"/>
      <c r="I421" s="69">
        <f t="shared" ref="I421:I423" si="164">IF(F421="","",G421+H421)</f>
        <v>0</v>
      </c>
      <c r="J421" s="69">
        <f t="shared" ref="J421:J423" si="165">IF(F421="","",ROUND((F421*G421),2))</f>
        <v>0</v>
      </c>
      <c r="K421" s="69">
        <f t="shared" ref="K421:K423" si="166">IF(F421="","",ROUND((F421*H421),2))</f>
        <v>0</v>
      </c>
      <c r="L421" s="69">
        <f t="shared" ref="L421:L423" si="167">IF(F421="","",ROUND((F421*I421),2))</f>
        <v>0</v>
      </c>
      <c r="M421" s="69"/>
      <c r="N421" s="72"/>
      <c r="O421" s="8"/>
    </row>
    <row r="422" spans="1:15" s="9" customFormat="1" ht="12" customHeight="1">
      <c r="A422" s="268"/>
      <c r="B422" s="75" t="s">
        <v>1115</v>
      </c>
      <c r="C422" s="75">
        <v>83387</v>
      </c>
      <c r="D422" s="151" t="s">
        <v>57</v>
      </c>
      <c r="E422" s="64" t="s">
        <v>344</v>
      </c>
      <c r="F422" s="68">
        <v>106</v>
      </c>
      <c r="G422" s="69"/>
      <c r="H422" s="69"/>
      <c r="I422" s="69">
        <f t="shared" si="164"/>
        <v>0</v>
      </c>
      <c r="J422" s="69">
        <f t="shared" si="165"/>
        <v>0</v>
      </c>
      <c r="K422" s="69">
        <f t="shared" si="166"/>
        <v>0</v>
      </c>
      <c r="L422" s="69">
        <f t="shared" si="167"/>
        <v>0</v>
      </c>
      <c r="M422" s="69"/>
      <c r="N422" s="72"/>
      <c r="O422" s="8"/>
    </row>
    <row r="423" spans="1:15" s="9" customFormat="1" ht="12" customHeight="1">
      <c r="A423" s="268"/>
      <c r="B423" s="75" t="s">
        <v>1116</v>
      </c>
      <c r="C423" s="75">
        <v>83386</v>
      </c>
      <c r="D423" s="151" t="s">
        <v>118</v>
      </c>
      <c r="E423" s="64" t="s">
        <v>344</v>
      </c>
      <c r="F423" s="68">
        <v>14</v>
      </c>
      <c r="G423" s="69"/>
      <c r="H423" s="69"/>
      <c r="I423" s="69">
        <f t="shared" si="164"/>
        <v>0</v>
      </c>
      <c r="J423" s="69">
        <f t="shared" si="165"/>
        <v>0</v>
      </c>
      <c r="K423" s="69">
        <f t="shared" si="166"/>
        <v>0</v>
      </c>
      <c r="L423" s="69">
        <f t="shared" si="167"/>
        <v>0</v>
      </c>
      <c r="M423" s="69"/>
      <c r="N423" s="72"/>
      <c r="O423" s="8"/>
    </row>
    <row r="424" spans="1:15" s="9" customFormat="1" ht="24" customHeight="1">
      <c r="A424" s="268"/>
      <c r="B424" s="75" t="s">
        <v>1117</v>
      </c>
      <c r="C424" s="75">
        <v>90146</v>
      </c>
      <c r="D424" s="77" t="s">
        <v>406</v>
      </c>
      <c r="E424" s="74" t="s">
        <v>345</v>
      </c>
      <c r="F424" s="68">
        <v>126</v>
      </c>
      <c r="G424" s="68"/>
      <c r="H424" s="68"/>
      <c r="I424" s="68">
        <f t="shared" ref="I424:I481" si="168">IF(F424="","",G424+H424)</f>
        <v>0</v>
      </c>
      <c r="J424" s="68">
        <f t="shared" ref="J424:J481" si="169">IF(F424="","",ROUND((F424*G424),2))</f>
        <v>0</v>
      </c>
      <c r="K424" s="68">
        <f t="shared" ref="K424:K481" si="170">IF(F424="","",ROUND((F424*H424),2))</f>
        <v>0</v>
      </c>
      <c r="L424" s="68">
        <f t="shared" ref="L424:L481" si="171">IF(F424="","",ROUND((F424*I424),2))</f>
        <v>0</v>
      </c>
      <c r="M424" s="68"/>
      <c r="N424" s="72"/>
      <c r="O424" s="8"/>
    </row>
    <row r="425" spans="1:15" s="9" customFormat="1" ht="24">
      <c r="A425" s="268"/>
      <c r="B425" s="75" t="s">
        <v>1118</v>
      </c>
      <c r="C425" s="75">
        <v>90129</v>
      </c>
      <c r="D425" s="77" t="s">
        <v>403</v>
      </c>
      <c r="E425" s="74" t="s">
        <v>345</v>
      </c>
      <c r="F425" s="68">
        <v>8</v>
      </c>
      <c r="G425" s="68"/>
      <c r="H425" s="68"/>
      <c r="I425" s="68">
        <f t="shared" si="168"/>
        <v>0</v>
      </c>
      <c r="J425" s="68">
        <f t="shared" si="169"/>
        <v>0</v>
      </c>
      <c r="K425" s="68">
        <f t="shared" si="170"/>
        <v>0</v>
      </c>
      <c r="L425" s="68">
        <f t="shared" si="171"/>
        <v>0</v>
      </c>
      <c r="M425" s="68"/>
      <c r="N425" s="72"/>
      <c r="O425" s="8"/>
    </row>
    <row r="426" spans="1:15" s="9" customFormat="1" ht="24" customHeight="1">
      <c r="A426" s="268"/>
      <c r="B426" s="75" t="s">
        <v>1119</v>
      </c>
      <c r="C426" s="75">
        <v>73613</v>
      </c>
      <c r="D426" s="151" t="s">
        <v>49</v>
      </c>
      <c r="E426" s="64" t="s">
        <v>345</v>
      </c>
      <c r="F426" s="68">
        <v>500</v>
      </c>
      <c r="G426" s="69"/>
      <c r="H426" s="69"/>
      <c r="I426" s="69">
        <f t="shared" si="168"/>
        <v>0</v>
      </c>
      <c r="J426" s="69">
        <f t="shared" si="169"/>
        <v>0</v>
      </c>
      <c r="K426" s="69">
        <f t="shared" si="170"/>
        <v>0</v>
      </c>
      <c r="L426" s="69">
        <f t="shared" si="171"/>
        <v>0</v>
      </c>
      <c r="M426" s="69"/>
      <c r="N426" s="72"/>
      <c r="O426" s="8"/>
    </row>
    <row r="427" spans="1:15" s="9" customFormat="1" ht="24" customHeight="1">
      <c r="A427" s="268"/>
      <c r="B427" s="75" t="s">
        <v>1120</v>
      </c>
      <c r="C427" s="75" t="s">
        <v>50</v>
      </c>
      <c r="D427" s="77" t="s">
        <v>51</v>
      </c>
      <c r="E427" s="74" t="s">
        <v>345</v>
      </c>
      <c r="F427" s="68">
        <v>100</v>
      </c>
      <c r="G427" s="68"/>
      <c r="H427" s="68"/>
      <c r="I427" s="68">
        <f t="shared" si="168"/>
        <v>0</v>
      </c>
      <c r="J427" s="68">
        <f t="shared" si="169"/>
        <v>0</v>
      </c>
      <c r="K427" s="68">
        <f t="shared" si="170"/>
        <v>0</v>
      </c>
      <c r="L427" s="68">
        <f t="shared" si="171"/>
        <v>0</v>
      </c>
      <c r="M427" s="68"/>
      <c r="N427" s="72"/>
      <c r="O427" s="8"/>
    </row>
    <row r="428" spans="1:15" s="9" customFormat="1" ht="24" customHeight="1">
      <c r="A428" s="268"/>
      <c r="B428" s="75" t="s">
        <v>1121</v>
      </c>
      <c r="C428" s="75" t="s">
        <v>152</v>
      </c>
      <c r="D428" s="77" t="s">
        <v>153</v>
      </c>
      <c r="E428" s="74" t="s">
        <v>345</v>
      </c>
      <c r="F428" s="68">
        <v>1300</v>
      </c>
      <c r="G428" s="68"/>
      <c r="H428" s="68"/>
      <c r="I428" s="68">
        <f t="shared" si="168"/>
        <v>0</v>
      </c>
      <c r="J428" s="68">
        <f t="shared" si="169"/>
        <v>0</v>
      </c>
      <c r="K428" s="68">
        <f t="shared" si="170"/>
        <v>0</v>
      </c>
      <c r="L428" s="68">
        <f t="shared" si="171"/>
        <v>0</v>
      </c>
      <c r="M428" s="68"/>
      <c r="N428" s="72"/>
      <c r="O428" s="8"/>
    </row>
    <row r="429" spans="1:15" s="9" customFormat="1" ht="12" customHeight="1">
      <c r="A429" s="268"/>
      <c r="B429" s="75" t="s">
        <v>1122</v>
      </c>
      <c r="C429" s="75"/>
      <c r="D429" s="275" t="s">
        <v>1123</v>
      </c>
      <c r="E429" s="76"/>
      <c r="F429" s="68"/>
      <c r="G429" s="68"/>
      <c r="H429" s="68"/>
      <c r="I429" s="68" t="str">
        <f t="shared" si="168"/>
        <v/>
      </c>
      <c r="J429" s="68" t="str">
        <f t="shared" si="169"/>
        <v/>
      </c>
      <c r="K429" s="68" t="str">
        <f t="shared" si="170"/>
        <v/>
      </c>
      <c r="L429" s="68" t="str">
        <f t="shared" si="171"/>
        <v/>
      </c>
      <c r="M429" s="68"/>
      <c r="N429" s="72"/>
      <c r="O429" s="8"/>
    </row>
    <row r="430" spans="1:15" s="9" customFormat="1" ht="36" customHeight="1">
      <c r="A430" s="268"/>
      <c r="B430" s="75" t="s">
        <v>1124</v>
      </c>
      <c r="C430" s="75" t="s">
        <v>235</v>
      </c>
      <c r="D430" s="77" t="s">
        <v>236</v>
      </c>
      <c r="E430" s="74" t="s">
        <v>344</v>
      </c>
      <c r="F430" s="68">
        <v>1</v>
      </c>
      <c r="G430" s="68"/>
      <c r="H430" s="68"/>
      <c r="I430" s="68">
        <f t="shared" si="168"/>
        <v>0</v>
      </c>
      <c r="J430" s="68">
        <f t="shared" si="169"/>
        <v>0</v>
      </c>
      <c r="K430" s="68">
        <f t="shared" si="170"/>
        <v>0</v>
      </c>
      <c r="L430" s="68">
        <f t="shared" si="171"/>
        <v>0</v>
      </c>
      <c r="M430" s="68"/>
      <c r="N430" s="72"/>
      <c r="O430" s="8"/>
    </row>
    <row r="431" spans="1:15" s="9" customFormat="1" ht="24" customHeight="1">
      <c r="A431" s="268"/>
      <c r="B431" s="75" t="s">
        <v>1125</v>
      </c>
      <c r="C431" s="75" t="s">
        <v>171</v>
      </c>
      <c r="D431" s="77" t="s">
        <v>172</v>
      </c>
      <c r="E431" s="74" t="s">
        <v>344</v>
      </c>
      <c r="F431" s="68">
        <v>1</v>
      </c>
      <c r="G431" s="68"/>
      <c r="H431" s="68"/>
      <c r="I431" s="68">
        <f t="shared" si="168"/>
        <v>0</v>
      </c>
      <c r="J431" s="68">
        <f t="shared" si="169"/>
        <v>0</v>
      </c>
      <c r="K431" s="68">
        <f t="shared" si="170"/>
        <v>0</v>
      </c>
      <c r="L431" s="68">
        <f t="shared" si="171"/>
        <v>0</v>
      </c>
      <c r="M431" s="68"/>
      <c r="N431" s="72"/>
      <c r="O431" s="8"/>
    </row>
    <row r="432" spans="1:15" s="9" customFormat="1" ht="24" customHeight="1">
      <c r="A432" s="268"/>
      <c r="B432" s="75" t="s">
        <v>1126</v>
      </c>
      <c r="C432" s="75" t="s">
        <v>169</v>
      </c>
      <c r="D432" s="77" t="s">
        <v>170</v>
      </c>
      <c r="E432" s="74" t="s">
        <v>344</v>
      </c>
      <c r="F432" s="68">
        <v>2</v>
      </c>
      <c r="G432" s="68"/>
      <c r="H432" s="68"/>
      <c r="I432" s="68">
        <f t="shared" si="168"/>
        <v>0</v>
      </c>
      <c r="J432" s="68">
        <f t="shared" si="169"/>
        <v>0</v>
      </c>
      <c r="K432" s="68">
        <f t="shared" si="170"/>
        <v>0</v>
      </c>
      <c r="L432" s="68">
        <f t="shared" si="171"/>
        <v>0</v>
      </c>
      <c r="M432" s="68"/>
      <c r="N432" s="72"/>
      <c r="O432" s="8"/>
    </row>
    <row r="433" spans="1:15" s="9" customFormat="1" ht="24" customHeight="1">
      <c r="A433" s="268"/>
      <c r="B433" s="75" t="s">
        <v>1127</v>
      </c>
      <c r="C433" s="75" t="s">
        <v>239</v>
      </c>
      <c r="D433" s="77" t="s">
        <v>168</v>
      </c>
      <c r="E433" s="74" t="s">
        <v>344</v>
      </c>
      <c r="F433" s="68">
        <v>9</v>
      </c>
      <c r="G433" s="68"/>
      <c r="H433" s="68"/>
      <c r="I433" s="68">
        <f t="shared" si="168"/>
        <v>0</v>
      </c>
      <c r="J433" s="68">
        <f t="shared" si="169"/>
        <v>0</v>
      </c>
      <c r="K433" s="68">
        <f t="shared" si="170"/>
        <v>0</v>
      </c>
      <c r="L433" s="68">
        <f t="shared" si="171"/>
        <v>0</v>
      </c>
      <c r="M433" s="68"/>
      <c r="N433" s="72"/>
      <c r="O433" s="8"/>
    </row>
    <row r="434" spans="1:15" s="9" customFormat="1" ht="24" customHeight="1">
      <c r="A434" s="268"/>
      <c r="B434" s="75" t="s">
        <v>1128</v>
      </c>
      <c r="C434" s="75" t="s">
        <v>239</v>
      </c>
      <c r="D434" s="77" t="s">
        <v>168</v>
      </c>
      <c r="E434" s="74" t="s">
        <v>344</v>
      </c>
      <c r="F434" s="68">
        <v>3</v>
      </c>
      <c r="G434" s="68"/>
      <c r="H434" s="68"/>
      <c r="I434" s="68">
        <f t="shared" si="168"/>
        <v>0</v>
      </c>
      <c r="J434" s="68">
        <f t="shared" si="169"/>
        <v>0</v>
      </c>
      <c r="K434" s="68">
        <f t="shared" si="170"/>
        <v>0</v>
      </c>
      <c r="L434" s="68">
        <f t="shared" si="171"/>
        <v>0</v>
      </c>
      <c r="M434" s="68"/>
      <c r="N434" s="72"/>
      <c r="O434" s="8"/>
    </row>
    <row r="435" spans="1:15" s="9" customFormat="1" ht="36">
      <c r="A435" s="268"/>
      <c r="B435" s="75" t="s">
        <v>1129</v>
      </c>
      <c r="C435" s="75">
        <v>90448</v>
      </c>
      <c r="D435" s="77" t="s">
        <v>541</v>
      </c>
      <c r="E435" s="74" t="s">
        <v>344</v>
      </c>
      <c r="F435" s="68">
        <v>1</v>
      </c>
      <c r="G435" s="68"/>
      <c r="H435" s="68"/>
      <c r="I435" s="68">
        <f t="shared" si="168"/>
        <v>0</v>
      </c>
      <c r="J435" s="68">
        <f t="shared" si="169"/>
        <v>0</v>
      </c>
      <c r="K435" s="68">
        <f t="shared" si="170"/>
        <v>0</v>
      </c>
      <c r="L435" s="68">
        <f t="shared" si="171"/>
        <v>0</v>
      </c>
      <c r="M435" s="68"/>
      <c r="N435" s="72"/>
      <c r="O435" s="8"/>
    </row>
    <row r="436" spans="1:15" s="9" customFormat="1" ht="12.75" customHeight="1">
      <c r="A436" s="268"/>
      <c r="B436" s="75" t="s">
        <v>1130</v>
      </c>
      <c r="C436" s="75">
        <v>90020</v>
      </c>
      <c r="D436" s="77" t="s">
        <v>383</v>
      </c>
      <c r="E436" s="74" t="s">
        <v>344</v>
      </c>
      <c r="F436" s="68">
        <v>1</v>
      </c>
      <c r="G436" s="68"/>
      <c r="H436" s="68"/>
      <c r="I436" s="68">
        <f t="shared" si="168"/>
        <v>0</v>
      </c>
      <c r="J436" s="68">
        <f t="shared" si="169"/>
        <v>0</v>
      </c>
      <c r="K436" s="68">
        <f t="shared" si="170"/>
        <v>0</v>
      </c>
      <c r="L436" s="68">
        <f t="shared" si="171"/>
        <v>0</v>
      </c>
      <c r="M436" s="68"/>
      <c r="N436" s="72"/>
      <c r="O436" s="8"/>
    </row>
    <row r="437" spans="1:15" s="9" customFormat="1" ht="12.75" customHeight="1">
      <c r="A437" s="268"/>
      <c r="B437" s="75" t="s">
        <v>1131</v>
      </c>
      <c r="C437" s="75">
        <v>90141</v>
      </c>
      <c r="D437" s="77" t="s">
        <v>405</v>
      </c>
      <c r="E437" s="74" t="s">
        <v>344</v>
      </c>
      <c r="F437" s="68">
        <v>3</v>
      </c>
      <c r="G437" s="68"/>
      <c r="H437" s="68"/>
      <c r="I437" s="68">
        <f t="shared" si="168"/>
        <v>0</v>
      </c>
      <c r="J437" s="68">
        <f t="shared" si="169"/>
        <v>0</v>
      </c>
      <c r="K437" s="68">
        <f t="shared" si="170"/>
        <v>0</v>
      </c>
      <c r="L437" s="68">
        <f t="shared" si="171"/>
        <v>0</v>
      </c>
      <c r="M437" s="68"/>
      <c r="N437" s="72"/>
      <c r="O437" s="8"/>
    </row>
    <row r="438" spans="1:15" s="9" customFormat="1" ht="12.75" customHeight="1">
      <c r="A438" s="268"/>
      <c r="B438" s="75" t="s">
        <v>1132</v>
      </c>
      <c r="C438" s="75">
        <v>90422</v>
      </c>
      <c r="D438" s="77" t="s">
        <v>515</v>
      </c>
      <c r="E438" s="74" t="s">
        <v>345</v>
      </c>
      <c r="F438" s="68">
        <v>74</v>
      </c>
      <c r="G438" s="68"/>
      <c r="H438" s="68"/>
      <c r="I438" s="68">
        <f t="shared" si="168"/>
        <v>0</v>
      </c>
      <c r="J438" s="68">
        <f t="shared" si="169"/>
        <v>0</v>
      </c>
      <c r="K438" s="68">
        <f t="shared" si="170"/>
        <v>0</v>
      </c>
      <c r="L438" s="68">
        <f t="shared" si="171"/>
        <v>0</v>
      </c>
      <c r="M438" s="68"/>
      <c r="N438" s="72"/>
      <c r="O438" s="8"/>
    </row>
    <row r="439" spans="1:15" s="9" customFormat="1" ht="12.75" customHeight="1">
      <c r="A439" s="268"/>
      <c r="B439" s="75" t="s">
        <v>1133</v>
      </c>
      <c r="C439" s="75">
        <v>90453</v>
      </c>
      <c r="D439" s="77" t="s">
        <v>546</v>
      </c>
      <c r="E439" s="74" t="s">
        <v>344</v>
      </c>
      <c r="F439" s="68">
        <v>4</v>
      </c>
      <c r="G439" s="68"/>
      <c r="H439" s="68"/>
      <c r="I439" s="68">
        <f t="shared" si="168"/>
        <v>0</v>
      </c>
      <c r="J439" s="68">
        <f t="shared" si="169"/>
        <v>0</v>
      </c>
      <c r="K439" s="68">
        <f t="shared" si="170"/>
        <v>0</v>
      </c>
      <c r="L439" s="68">
        <f t="shared" si="171"/>
        <v>0</v>
      </c>
      <c r="M439" s="68"/>
      <c r="N439" s="72"/>
      <c r="O439" s="8"/>
    </row>
    <row r="440" spans="1:15" s="9" customFormat="1" ht="12.75" customHeight="1">
      <c r="A440" s="268"/>
      <c r="B440" s="75" t="s">
        <v>1134</v>
      </c>
      <c r="C440" s="75">
        <v>90303</v>
      </c>
      <c r="D440" s="77" t="s">
        <v>441</v>
      </c>
      <c r="E440" s="74" t="s">
        <v>245</v>
      </c>
      <c r="F440" s="68">
        <v>4</v>
      </c>
      <c r="G440" s="68"/>
      <c r="H440" s="68"/>
      <c r="I440" s="68">
        <f t="shared" si="168"/>
        <v>0</v>
      </c>
      <c r="J440" s="68">
        <f t="shared" si="169"/>
        <v>0</v>
      </c>
      <c r="K440" s="68">
        <f t="shared" si="170"/>
        <v>0</v>
      </c>
      <c r="L440" s="68">
        <f t="shared" si="171"/>
        <v>0</v>
      </c>
      <c r="M440" s="68"/>
      <c r="N440" s="72"/>
      <c r="O440" s="8"/>
    </row>
    <row r="441" spans="1:15" s="9" customFormat="1" ht="24" customHeight="1">
      <c r="A441" s="268"/>
      <c r="B441" s="75" t="s">
        <v>1135</v>
      </c>
      <c r="C441" s="75">
        <v>83420</v>
      </c>
      <c r="D441" s="151" t="s">
        <v>27</v>
      </c>
      <c r="E441" s="64" t="s">
        <v>345</v>
      </c>
      <c r="F441" s="68">
        <v>185</v>
      </c>
      <c r="G441" s="69"/>
      <c r="H441" s="69"/>
      <c r="I441" s="69">
        <f t="shared" si="168"/>
        <v>0</v>
      </c>
      <c r="J441" s="69">
        <f t="shared" si="169"/>
        <v>0</v>
      </c>
      <c r="K441" s="69">
        <f t="shared" si="170"/>
        <v>0</v>
      </c>
      <c r="L441" s="69">
        <f t="shared" si="171"/>
        <v>0</v>
      </c>
      <c r="M441" s="69"/>
      <c r="N441" s="72"/>
      <c r="O441" s="8"/>
    </row>
    <row r="442" spans="1:15" s="9" customFormat="1" ht="12" customHeight="1">
      <c r="A442" s="268"/>
      <c r="B442" s="75" t="s">
        <v>1136</v>
      </c>
      <c r="C442" s="75"/>
      <c r="D442" s="275" t="s">
        <v>1137</v>
      </c>
      <c r="E442" s="76"/>
      <c r="F442" s="68"/>
      <c r="G442" s="68"/>
      <c r="H442" s="68"/>
      <c r="I442" s="68" t="str">
        <f t="shared" si="168"/>
        <v/>
      </c>
      <c r="J442" s="68" t="str">
        <f t="shared" si="169"/>
        <v/>
      </c>
      <c r="K442" s="68" t="str">
        <f t="shared" si="170"/>
        <v/>
      </c>
      <c r="L442" s="68" t="str">
        <f t="shared" si="171"/>
        <v/>
      </c>
      <c r="M442" s="68"/>
      <c r="N442" s="72"/>
      <c r="O442" s="8"/>
    </row>
    <row r="443" spans="1:15" s="9" customFormat="1" ht="84" customHeight="1">
      <c r="A443" s="268"/>
      <c r="B443" s="75" t="s">
        <v>1138</v>
      </c>
      <c r="C443" s="75">
        <v>90436</v>
      </c>
      <c r="D443" s="77" t="s">
        <v>529</v>
      </c>
      <c r="E443" s="74" t="s">
        <v>344</v>
      </c>
      <c r="F443" s="68">
        <v>27</v>
      </c>
      <c r="G443" s="68"/>
      <c r="H443" s="68"/>
      <c r="I443" s="68">
        <f t="shared" si="168"/>
        <v>0</v>
      </c>
      <c r="J443" s="68">
        <f t="shared" si="169"/>
        <v>0</v>
      </c>
      <c r="K443" s="68">
        <f t="shared" si="170"/>
        <v>0</v>
      </c>
      <c r="L443" s="68">
        <f t="shared" si="171"/>
        <v>0</v>
      </c>
      <c r="M443" s="68"/>
      <c r="N443" s="72"/>
      <c r="O443" s="8"/>
    </row>
    <row r="444" spans="1:15" s="9" customFormat="1" ht="48" customHeight="1">
      <c r="A444" s="268"/>
      <c r="B444" s="75" t="s">
        <v>1139</v>
      </c>
      <c r="C444" s="75">
        <v>90435</v>
      </c>
      <c r="D444" s="77" t="s">
        <v>528</v>
      </c>
      <c r="E444" s="74" t="s">
        <v>344</v>
      </c>
      <c r="F444" s="68">
        <v>4</v>
      </c>
      <c r="G444" s="68"/>
      <c r="H444" s="68"/>
      <c r="I444" s="68">
        <f t="shared" si="168"/>
        <v>0</v>
      </c>
      <c r="J444" s="68">
        <f t="shared" si="169"/>
        <v>0</v>
      </c>
      <c r="K444" s="68">
        <f t="shared" si="170"/>
        <v>0</v>
      </c>
      <c r="L444" s="68">
        <f t="shared" si="171"/>
        <v>0</v>
      </c>
      <c r="M444" s="68"/>
      <c r="N444" s="72"/>
      <c r="O444" s="8"/>
    </row>
    <row r="445" spans="1:15" s="9" customFormat="1" ht="12" customHeight="1">
      <c r="A445" s="268"/>
      <c r="B445" s="75" t="s">
        <v>1140</v>
      </c>
      <c r="C445" s="75" t="s">
        <v>243</v>
      </c>
      <c r="D445" s="77" t="s">
        <v>244</v>
      </c>
      <c r="E445" s="74" t="s">
        <v>344</v>
      </c>
      <c r="F445" s="68">
        <v>5</v>
      </c>
      <c r="G445" s="68"/>
      <c r="H445" s="68"/>
      <c r="I445" s="68">
        <f t="shared" si="168"/>
        <v>0</v>
      </c>
      <c r="J445" s="68">
        <f t="shared" si="169"/>
        <v>0</v>
      </c>
      <c r="K445" s="68">
        <f t="shared" si="170"/>
        <v>0</v>
      </c>
      <c r="L445" s="68">
        <f t="shared" si="171"/>
        <v>0</v>
      </c>
      <c r="M445" s="68"/>
      <c r="N445" s="72"/>
      <c r="O445" s="8"/>
    </row>
    <row r="446" spans="1:15" s="9" customFormat="1" ht="12.75" customHeight="1">
      <c r="A446" s="268"/>
      <c r="B446" s="75" t="s">
        <v>1141</v>
      </c>
      <c r="C446" s="75">
        <v>90405</v>
      </c>
      <c r="D446" s="77" t="s">
        <v>498</v>
      </c>
      <c r="E446" s="74" t="s">
        <v>344</v>
      </c>
      <c r="F446" s="68">
        <v>1</v>
      </c>
      <c r="G446" s="68"/>
      <c r="H446" s="68"/>
      <c r="I446" s="68">
        <f t="shared" si="168"/>
        <v>0</v>
      </c>
      <c r="J446" s="68">
        <f t="shared" si="169"/>
        <v>0</v>
      </c>
      <c r="K446" s="68">
        <f t="shared" si="170"/>
        <v>0</v>
      </c>
      <c r="L446" s="68">
        <f t="shared" si="171"/>
        <v>0</v>
      </c>
      <c r="M446" s="68"/>
      <c r="N446" s="72"/>
      <c r="O446" s="8"/>
    </row>
    <row r="447" spans="1:15" s="9" customFormat="1" ht="12.75" customHeight="1">
      <c r="A447" s="268"/>
      <c r="B447" s="75" t="s">
        <v>1142</v>
      </c>
      <c r="C447" s="75">
        <v>90404</v>
      </c>
      <c r="D447" s="77" t="s">
        <v>497</v>
      </c>
      <c r="E447" s="74" t="s">
        <v>344</v>
      </c>
      <c r="F447" s="68">
        <v>3</v>
      </c>
      <c r="G447" s="68"/>
      <c r="H447" s="68"/>
      <c r="I447" s="68">
        <f t="shared" si="168"/>
        <v>0</v>
      </c>
      <c r="J447" s="68">
        <f t="shared" si="169"/>
        <v>0</v>
      </c>
      <c r="K447" s="68">
        <f t="shared" si="170"/>
        <v>0</v>
      </c>
      <c r="L447" s="68">
        <f t="shared" si="171"/>
        <v>0</v>
      </c>
      <c r="M447" s="68"/>
      <c r="N447" s="72"/>
      <c r="O447" s="8"/>
    </row>
    <row r="448" spans="1:15" s="9" customFormat="1" ht="84" customHeight="1">
      <c r="A448" s="268"/>
      <c r="B448" s="75" t="s">
        <v>1143</v>
      </c>
      <c r="C448" s="75">
        <v>90446</v>
      </c>
      <c r="D448" s="77" t="s">
        <v>539</v>
      </c>
      <c r="E448" s="74" t="s">
        <v>344</v>
      </c>
      <c r="F448" s="68">
        <v>2</v>
      </c>
      <c r="G448" s="68"/>
      <c r="H448" s="68"/>
      <c r="I448" s="68">
        <f t="shared" si="168"/>
        <v>0</v>
      </c>
      <c r="J448" s="68">
        <f t="shared" si="169"/>
        <v>0</v>
      </c>
      <c r="K448" s="68">
        <f t="shared" si="170"/>
        <v>0</v>
      </c>
      <c r="L448" s="68">
        <f t="shared" si="171"/>
        <v>0</v>
      </c>
      <c r="M448" s="68"/>
      <c r="N448" s="72"/>
      <c r="O448" s="8"/>
    </row>
    <row r="449" spans="1:15" s="9" customFormat="1" ht="12">
      <c r="A449" s="268"/>
      <c r="B449" s="75" t="s">
        <v>1144</v>
      </c>
      <c r="C449" s="75">
        <v>90539</v>
      </c>
      <c r="D449" s="77" t="s">
        <v>578</v>
      </c>
      <c r="E449" s="74" t="s">
        <v>344</v>
      </c>
      <c r="F449" s="68">
        <v>5</v>
      </c>
      <c r="G449" s="68"/>
      <c r="H449" s="68"/>
      <c r="I449" s="68">
        <f t="shared" si="168"/>
        <v>0</v>
      </c>
      <c r="J449" s="68">
        <f t="shared" si="169"/>
        <v>0</v>
      </c>
      <c r="K449" s="68">
        <f t="shared" si="170"/>
        <v>0</v>
      </c>
      <c r="L449" s="68">
        <f t="shared" si="171"/>
        <v>0</v>
      </c>
      <c r="M449" s="68"/>
      <c r="N449" s="72"/>
      <c r="O449" s="8"/>
    </row>
    <row r="450" spans="1:15" s="9" customFormat="1" ht="12.75" customHeight="1">
      <c r="A450" s="268"/>
      <c r="B450" s="75" t="s">
        <v>1145</v>
      </c>
      <c r="C450" s="75">
        <v>90428</v>
      </c>
      <c r="D450" s="77" t="s">
        <v>521</v>
      </c>
      <c r="E450" s="74" t="s">
        <v>344</v>
      </c>
      <c r="F450" s="68">
        <v>5</v>
      </c>
      <c r="G450" s="68"/>
      <c r="H450" s="68"/>
      <c r="I450" s="68">
        <f t="shared" si="168"/>
        <v>0</v>
      </c>
      <c r="J450" s="68">
        <f t="shared" si="169"/>
        <v>0</v>
      </c>
      <c r="K450" s="68">
        <f t="shared" si="170"/>
        <v>0</v>
      </c>
      <c r="L450" s="68">
        <f t="shared" si="171"/>
        <v>0</v>
      </c>
      <c r="M450" s="68"/>
      <c r="N450" s="72"/>
      <c r="O450" s="8"/>
    </row>
    <row r="451" spans="1:15" s="9" customFormat="1" ht="12.75" customHeight="1">
      <c r="A451" s="268"/>
      <c r="B451" s="75" t="s">
        <v>1146</v>
      </c>
      <c r="C451" s="75">
        <v>90431</v>
      </c>
      <c r="D451" s="77" t="s">
        <v>524</v>
      </c>
      <c r="E451" s="74" t="s">
        <v>344</v>
      </c>
      <c r="F451" s="68">
        <v>2</v>
      </c>
      <c r="G451" s="68"/>
      <c r="H451" s="68"/>
      <c r="I451" s="68">
        <f t="shared" si="168"/>
        <v>0</v>
      </c>
      <c r="J451" s="68">
        <f t="shared" si="169"/>
        <v>0</v>
      </c>
      <c r="K451" s="68">
        <f t="shared" si="170"/>
        <v>0</v>
      </c>
      <c r="L451" s="68">
        <f t="shared" si="171"/>
        <v>0</v>
      </c>
      <c r="M451" s="68"/>
      <c r="N451" s="72"/>
      <c r="O451" s="8"/>
    </row>
    <row r="452" spans="1:15" s="9" customFormat="1" ht="12.75" customHeight="1">
      <c r="A452" s="268"/>
      <c r="B452" s="75" t="s">
        <v>1147</v>
      </c>
      <c r="C452" s="75">
        <v>90429</v>
      </c>
      <c r="D452" s="77" t="s">
        <v>522</v>
      </c>
      <c r="E452" s="74" t="s">
        <v>344</v>
      </c>
      <c r="F452" s="68">
        <v>2</v>
      </c>
      <c r="G452" s="68"/>
      <c r="H452" s="68"/>
      <c r="I452" s="68">
        <f t="shared" si="168"/>
        <v>0</v>
      </c>
      <c r="J452" s="68">
        <f t="shared" si="169"/>
        <v>0</v>
      </c>
      <c r="K452" s="68">
        <f t="shared" si="170"/>
        <v>0</v>
      </c>
      <c r="L452" s="68">
        <f t="shared" si="171"/>
        <v>0</v>
      </c>
      <c r="M452" s="68"/>
      <c r="N452" s="72"/>
      <c r="O452" s="8"/>
    </row>
    <row r="453" spans="1:15" s="9" customFormat="1" ht="12" customHeight="1">
      <c r="A453" s="268"/>
      <c r="B453" s="75" t="s">
        <v>1148</v>
      </c>
      <c r="C453" s="75">
        <v>83465</v>
      </c>
      <c r="D453" s="151" t="s">
        <v>119</v>
      </c>
      <c r="E453" s="64" t="s">
        <v>344</v>
      </c>
      <c r="F453" s="68">
        <v>1</v>
      </c>
      <c r="G453" s="69"/>
      <c r="H453" s="69"/>
      <c r="I453" s="69">
        <f t="shared" si="168"/>
        <v>0</v>
      </c>
      <c r="J453" s="69">
        <f t="shared" si="169"/>
        <v>0</v>
      </c>
      <c r="K453" s="69">
        <f t="shared" si="170"/>
        <v>0</v>
      </c>
      <c r="L453" s="69">
        <f t="shared" si="171"/>
        <v>0</v>
      </c>
      <c r="M453" s="69"/>
      <c r="N453" s="72"/>
      <c r="O453" s="8"/>
    </row>
    <row r="454" spans="1:15" s="9" customFormat="1" ht="24" customHeight="1">
      <c r="A454" s="268"/>
      <c r="B454" s="75" t="s">
        <v>1149</v>
      </c>
      <c r="C454" s="75">
        <v>83466</v>
      </c>
      <c r="D454" s="151" t="s">
        <v>120</v>
      </c>
      <c r="E454" s="64" t="s">
        <v>344</v>
      </c>
      <c r="F454" s="68">
        <v>7</v>
      </c>
      <c r="G454" s="69"/>
      <c r="H454" s="69"/>
      <c r="I454" s="69">
        <f t="shared" si="168"/>
        <v>0</v>
      </c>
      <c r="J454" s="69">
        <f t="shared" si="169"/>
        <v>0</v>
      </c>
      <c r="K454" s="69">
        <f t="shared" si="170"/>
        <v>0</v>
      </c>
      <c r="L454" s="69">
        <f t="shared" si="171"/>
        <v>0</v>
      </c>
      <c r="M454" s="69"/>
      <c r="N454" s="72"/>
      <c r="O454" s="8"/>
    </row>
    <row r="455" spans="1:15" s="9" customFormat="1" ht="12">
      <c r="A455" s="268"/>
      <c r="B455" s="75" t="s">
        <v>1150</v>
      </c>
      <c r="C455" s="75">
        <v>90434</v>
      </c>
      <c r="D455" s="77" t="s">
        <v>527</v>
      </c>
      <c r="E455" s="74" t="s">
        <v>344</v>
      </c>
      <c r="F455" s="68">
        <v>2</v>
      </c>
      <c r="G455" s="68"/>
      <c r="H455" s="68"/>
      <c r="I455" s="68">
        <f>IF(F455="","",G455+H455)</f>
        <v>0</v>
      </c>
      <c r="J455" s="68">
        <f>IF(F455="","",ROUND((F455*G455),2))</f>
        <v>0</v>
      </c>
      <c r="K455" s="68">
        <f>IF(F455="","",ROUND((F455*H455),2))</f>
        <v>0</v>
      </c>
      <c r="L455" s="68">
        <f>IF(F455="","",ROUND((F455*I455),2))</f>
        <v>0</v>
      </c>
      <c r="M455" s="68"/>
      <c r="N455" s="72"/>
      <c r="O455" s="8"/>
    </row>
    <row r="456" spans="1:15" s="9" customFormat="1" ht="24" customHeight="1">
      <c r="A456" s="268"/>
      <c r="B456" s="75" t="s">
        <v>1151</v>
      </c>
      <c r="C456" s="75">
        <v>83403</v>
      </c>
      <c r="D456" s="151" t="s">
        <v>21</v>
      </c>
      <c r="E456" s="64" t="s">
        <v>344</v>
      </c>
      <c r="F456" s="68">
        <v>1</v>
      </c>
      <c r="G456" s="69"/>
      <c r="H456" s="69"/>
      <c r="I456" s="69">
        <f t="shared" ref="I456:I457" si="172">IF(F456="","",G456+H456)</f>
        <v>0</v>
      </c>
      <c r="J456" s="69">
        <f t="shared" ref="J456:J457" si="173">IF(F456="","",ROUND((F456*G456),2))</f>
        <v>0</v>
      </c>
      <c r="K456" s="69">
        <f t="shared" ref="K456:K457" si="174">IF(F456="","",ROUND((F456*H456),2))</f>
        <v>0</v>
      </c>
      <c r="L456" s="69">
        <f t="shared" ref="L456:L457" si="175">IF(F456="","",ROUND((F456*I456),2))</f>
        <v>0</v>
      </c>
      <c r="M456" s="69"/>
      <c r="N456" s="72"/>
      <c r="O456" s="8"/>
    </row>
    <row r="457" spans="1:15" s="9" customFormat="1" ht="12" customHeight="1">
      <c r="A457" s="268"/>
      <c r="B457" s="75" t="s">
        <v>1152</v>
      </c>
      <c r="C457" s="75">
        <v>83566</v>
      </c>
      <c r="D457" s="151" t="s">
        <v>20</v>
      </c>
      <c r="E457" s="64" t="s">
        <v>344</v>
      </c>
      <c r="F457" s="68">
        <v>66</v>
      </c>
      <c r="G457" s="69"/>
      <c r="H457" s="69"/>
      <c r="I457" s="69">
        <f t="shared" si="172"/>
        <v>0</v>
      </c>
      <c r="J457" s="69">
        <f t="shared" si="173"/>
        <v>0</v>
      </c>
      <c r="K457" s="69">
        <f t="shared" si="174"/>
        <v>0</v>
      </c>
      <c r="L457" s="69">
        <f t="shared" si="175"/>
        <v>0</v>
      </c>
      <c r="M457" s="69"/>
      <c r="N457" s="72"/>
      <c r="O457" s="8"/>
    </row>
    <row r="458" spans="1:15" s="9" customFormat="1" ht="12.75" customHeight="1">
      <c r="A458" s="268"/>
      <c r="B458" s="75" t="s">
        <v>1153</v>
      </c>
      <c r="C458" s="75">
        <v>90450</v>
      </c>
      <c r="D458" s="77" t="s">
        <v>543</v>
      </c>
      <c r="E458" s="74" t="s">
        <v>344</v>
      </c>
      <c r="F458" s="68">
        <v>13</v>
      </c>
      <c r="G458" s="68"/>
      <c r="H458" s="68"/>
      <c r="I458" s="68">
        <f>IF(F458="","",G458+H458)</f>
        <v>0</v>
      </c>
      <c r="J458" s="68">
        <f>IF(F458="","",ROUND((F458*G458),2))</f>
        <v>0</v>
      </c>
      <c r="K458" s="68">
        <f>IF(F458="","",ROUND((F458*H458),2))</f>
        <v>0</v>
      </c>
      <c r="L458" s="68">
        <f>IF(F458="","",ROUND((F458*I458),2))</f>
        <v>0</v>
      </c>
      <c r="M458" s="68"/>
      <c r="N458" s="72"/>
      <c r="O458" s="8"/>
    </row>
    <row r="459" spans="1:15" s="9" customFormat="1" ht="12" customHeight="1">
      <c r="A459" s="268"/>
      <c r="B459" s="75" t="s">
        <v>1154</v>
      </c>
      <c r="C459" s="75">
        <v>83566</v>
      </c>
      <c r="D459" s="151" t="s">
        <v>20</v>
      </c>
      <c r="E459" s="64" t="s">
        <v>344</v>
      </c>
      <c r="F459" s="68">
        <v>8</v>
      </c>
      <c r="G459" s="69"/>
      <c r="H459" s="69"/>
      <c r="I459" s="69">
        <f t="shared" ref="I459:I462" si="176">IF(F459="","",G459+H459)</f>
        <v>0</v>
      </c>
      <c r="J459" s="69">
        <f t="shared" ref="J459:J462" si="177">IF(F459="","",ROUND((F459*G459),2))</f>
        <v>0</v>
      </c>
      <c r="K459" s="69">
        <f t="shared" ref="K459:K462" si="178">IF(F459="","",ROUND((F459*H459),2))</f>
        <v>0</v>
      </c>
      <c r="L459" s="69">
        <f t="shared" ref="L459:L462" si="179">IF(F459="","",ROUND((F459*I459),2))</f>
        <v>0</v>
      </c>
      <c r="M459" s="69"/>
      <c r="N459" s="72"/>
      <c r="O459" s="8"/>
    </row>
    <row r="460" spans="1:15" s="9" customFormat="1" ht="12" customHeight="1">
      <c r="A460" s="268"/>
      <c r="B460" s="75" t="s">
        <v>1155</v>
      </c>
      <c r="C460" s="75">
        <v>83387</v>
      </c>
      <c r="D460" s="151" t="s">
        <v>57</v>
      </c>
      <c r="E460" s="64" t="s">
        <v>344</v>
      </c>
      <c r="F460" s="68">
        <v>94</v>
      </c>
      <c r="G460" s="69"/>
      <c r="H460" s="69"/>
      <c r="I460" s="69">
        <f t="shared" si="176"/>
        <v>0</v>
      </c>
      <c r="J460" s="69">
        <f t="shared" si="177"/>
        <v>0</v>
      </c>
      <c r="K460" s="69">
        <f t="shared" si="178"/>
        <v>0</v>
      </c>
      <c r="L460" s="69">
        <f t="shared" si="179"/>
        <v>0</v>
      </c>
      <c r="M460" s="69"/>
      <c r="N460" s="72"/>
      <c r="O460" s="8"/>
    </row>
    <row r="461" spans="1:15" s="9" customFormat="1" ht="12" customHeight="1">
      <c r="A461" s="268"/>
      <c r="B461" s="75" t="s">
        <v>1156</v>
      </c>
      <c r="C461" s="75">
        <v>83386</v>
      </c>
      <c r="D461" s="151" t="s">
        <v>118</v>
      </c>
      <c r="E461" s="64" t="s">
        <v>344</v>
      </c>
      <c r="F461" s="68">
        <v>13</v>
      </c>
      <c r="G461" s="69"/>
      <c r="H461" s="69"/>
      <c r="I461" s="69">
        <f t="shared" si="176"/>
        <v>0</v>
      </c>
      <c r="J461" s="69">
        <f t="shared" si="177"/>
        <v>0</v>
      </c>
      <c r="K461" s="69">
        <f t="shared" si="178"/>
        <v>0</v>
      </c>
      <c r="L461" s="69">
        <f t="shared" si="179"/>
        <v>0</v>
      </c>
      <c r="M461" s="69"/>
      <c r="N461" s="72"/>
      <c r="O461" s="8"/>
    </row>
    <row r="462" spans="1:15" s="9" customFormat="1" ht="12" customHeight="1">
      <c r="A462" s="268"/>
      <c r="B462" s="75" t="s">
        <v>1157</v>
      </c>
      <c r="C462" s="75">
        <v>83447</v>
      </c>
      <c r="D462" s="151" t="s">
        <v>58</v>
      </c>
      <c r="E462" s="64" t="s">
        <v>344</v>
      </c>
      <c r="F462" s="68">
        <v>3</v>
      </c>
      <c r="G462" s="69"/>
      <c r="H462" s="69"/>
      <c r="I462" s="69">
        <f t="shared" si="176"/>
        <v>0</v>
      </c>
      <c r="J462" s="69">
        <f t="shared" si="177"/>
        <v>0</v>
      </c>
      <c r="K462" s="69">
        <f t="shared" si="178"/>
        <v>0</v>
      </c>
      <c r="L462" s="69">
        <f t="shared" si="179"/>
        <v>0</v>
      </c>
      <c r="M462" s="69"/>
      <c r="N462" s="72"/>
      <c r="O462" s="8"/>
    </row>
    <row r="463" spans="1:15" s="9" customFormat="1" ht="12.75" customHeight="1">
      <c r="A463" s="268"/>
      <c r="B463" s="75" t="s">
        <v>1158</v>
      </c>
      <c r="C463" s="75">
        <v>90413</v>
      </c>
      <c r="D463" s="77" t="s">
        <v>506</v>
      </c>
      <c r="E463" s="74" t="s">
        <v>344</v>
      </c>
      <c r="F463" s="68">
        <v>1</v>
      </c>
      <c r="G463" s="68"/>
      <c r="H463" s="68"/>
      <c r="I463" s="68">
        <f t="shared" si="168"/>
        <v>0</v>
      </c>
      <c r="J463" s="68">
        <f t="shared" si="169"/>
        <v>0</v>
      </c>
      <c r="K463" s="68">
        <f t="shared" si="170"/>
        <v>0</v>
      </c>
      <c r="L463" s="68">
        <f t="shared" si="171"/>
        <v>0</v>
      </c>
      <c r="M463" s="68"/>
      <c r="N463" s="72"/>
      <c r="O463" s="8"/>
    </row>
    <row r="464" spans="1:15" s="9" customFormat="1" ht="24" customHeight="1">
      <c r="A464" s="268"/>
      <c r="B464" s="75" t="s">
        <v>1159</v>
      </c>
      <c r="C464" s="75">
        <v>90146</v>
      </c>
      <c r="D464" s="77" t="s">
        <v>406</v>
      </c>
      <c r="E464" s="74" t="s">
        <v>345</v>
      </c>
      <c r="F464" s="68">
        <v>78</v>
      </c>
      <c r="G464" s="68"/>
      <c r="H464" s="68"/>
      <c r="I464" s="68">
        <f t="shared" si="168"/>
        <v>0</v>
      </c>
      <c r="J464" s="68">
        <f t="shared" si="169"/>
        <v>0</v>
      </c>
      <c r="K464" s="68">
        <f t="shared" si="170"/>
        <v>0</v>
      </c>
      <c r="L464" s="68">
        <f t="shared" si="171"/>
        <v>0</v>
      </c>
      <c r="M464" s="68"/>
      <c r="N464" s="72"/>
      <c r="O464" s="8"/>
    </row>
    <row r="465" spans="1:15" s="9" customFormat="1" ht="24">
      <c r="A465" s="268"/>
      <c r="B465" s="75" t="s">
        <v>1160</v>
      </c>
      <c r="C465" s="75">
        <v>90129</v>
      </c>
      <c r="D465" s="77" t="s">
        <v>403</v>
      </c>
      <c r="E465" s="74" t="s">
        <v>345</v>
      </c>
      <c r="F465" s="68">
        <v>7</v>
      </c>
      <c r="G465" s="68"/>
      <c r="H465" s="68"/>
      <c r="I465" s="68">
        <f t="shared" si="168"/>
        <v>0</v>
      </c>
      <c r="J465" s="68">
        <f t="shared" si="169"/>
        <v>0</v>
      </c>
      <c r="K465" s="68">
        <f t="shared" si="170"/>
        <v>0</v>
      </c>
      <c r="L465" s="68">
        <f t="shared" si="171"/>
        <v>0</v>
      </c>
      <c r="M465" s="68"/>
      <c r="N465" s="72"/>
      <c r="O465" s="8"/>
    </row>
    <row r="466" spans="1:15" s="9" customFormat="1" ht="24" customHeight="1">
      <c r="A466" s="268"/>
      <c r="B466" s="75" t="s">
        <v>1161</v>
      </c>
      <c r="C466" s="75">
        <v>73613</v>
      </c>
      <c r="D466" s="151" t="s">
        <v>49</v>
      </c>
      <c r="E466" s="64" t="s">
        <v>345</v>
      </c>
      <c r="F466" s="68">
        <v>500</v>
      </c>
      <c r="G466" s="69"/>
      <c r="H466" s="69"/>
      <c r="I466" s="69">
        <f t="shared" si="168"/>
        <v>0</v>
      </c>
      <c r="J466" s="69">
        <f t="shared" si="169"/>
        <v>0</v>
      </c>
      <c r="K466" s="69">
        <f t="shared" si="170"/>
        <v>0</v>
      </c>
      <c r="L466" s="69">
        <f t="shared" si="171"/>
        <v>0</v>
      </c>
      <c r="M466" s="69"/>
      <c r="N466" s="72"/>
      <c r="O466" s="8"/>
    </row>
    <row r="467" spans="1:15" s="9" customFormat="1" ht="24" customHeight="1">
      <c r="A467" s="268"/>
      <c r="B467" s="75" t="s">
        <v>1162</v>
      </c>
      <c r="C467" s="75" t="s">
        <v>50</v>
      </c>
      <c r="D467" s="77" t="s">
        <v>51</v>
      </c>
      <c r="E467" s="74" t="s">
        <v>345</v>
      </c>
      <c r="F467" s="68">
        <v>100</v>
      </c>
      <c r="G467" s="68"/>
      <c r="H467" s="68"/>
      <c r="I467" s="68">
        <f t="shared" si="168"/>
        <v>0</v>
      </c>
      <c r="J467" s="68">
        <f t="shared" si="169"/>
        <v>0</v>
      </c>
      <c r="K467" s="68">
        <f t="shared" si="170"/>
        <v>0</v>
      </c>
      <c r="L467" s="68">
        <f t="shared" si="171"/>
        <v>0</v>
      </c>
      <c r="M467" s="68"/>
      <c r="N467" s="72"/>
      <c r="O467" s="8"/>
    </row>
    <row r="468" spans="1:15" s="9" customFormat="1" ht="24" customHeight="1">
      <c r="A468" s="268"/>
      <c r="B468" s="75" t="s">
        <v>1163</v>
      </c>
      <c r="C468" s="75" t="s">
        <v>152</v>
      </c>
      <c r="D468" s="77" t="s">
        <v>153</v>
      </c>
      <c r="E468" s="74" t="s">
        <v>345</v>
      </c>
      <c r="F468" s="68">
        <v>1300</v>
      </c>
      <c r="G468" s="68"/>
      <c r="H468" s="68"/>
      <c r="I468" s="68">
        <f t="shared" si="168"/>
        <v>0</v>
      </c>
      <c r="J468" s="68">
        <f t="shared" si="169"/>
        <v>0</v>
      </c>
      <c r="K468" s="68">
        <f t="shared" si="170"/>
        <v>0</v>
      </c>
      <c r="L468" s="68">
        <f t="shared" si="171"/>
        <v>0</v>
      </c>
      <c r="M468" s="68"/>
      <c r="N468" s="72"/>
      <c r="O468" s="8"/>
    </row>
    <row r="469" spans="1:15" s="9" customFormat="1" ht="24" customHeight="1">
      <c r="A469" s="268"/>
      <c r="B469" s="75" t="s">
        <v>1164</v>
      </c>
      <c r="C469" s="75" t="s">
        <v>154</v>
      </c>
      <c r="D469" s="77" t="s">
        <v>155</v>
      </c>
      <c r="E469" s="74" t="s">
        <v>345</v>
      </c>
      <c r="F469" s="68">
        <v>100</v>
      </c>
      <c r="G469" s="68"/>
      <c r="H469" s="68"/>
      <c r="I469" s="68">
        <f t="shared" si="168"/>
        <v>0</v>
      </c>
      <c r="J469" s="68">
        <f t="shared" si="169"/>
        <v>0</v>
      </c>
      <c r="K469" s="68">
        <f t="shared" si="170"/>
        <v>0</v>
      </c>
      <c r="L469" s="68">
        <f t="shared" si="171"/>
        <v>0</v>
      </c>
      <c r="M469" s="68"/>
      <c r="N469" s="72"/>
      <c r="O469" s="8"/>
    </row>
    <row r="470" spans="1:15" s="9" customFormat="1" ht="12" customHeight="1">
      <c r="A470" s="268"/>
      <c r="B470" s="75" t="s">
        <v>1165</v>
      </c>
      <c r="C470" s="75"/>
      <c r="D470" s="275" t="s">
        <v>1166</v>
      </c>
      <c r="E470" s="76"/>
      <c r="F470" s="68"/>
      <c r="G470" s="68"/>
      <c r="H470" s="68"/>
      <c r="I470" s="68" t="str">
        <f t="shared" si="168"/>
        <v/>
      </c>
      <c r="J470" s="68" t="str">
        <f t="shared" si="169"/>
        <v/>
      </c>
      <c r="K470" s="68" t="str">
        <f t="shared" si="170"/>
        <v/>
      </c>
      <c r="L470" s="68" t="str">
        <f t="shared" si="171"/>
        <v/>
      </c>
      <c r="M470" s="68"/>
      <c r="N470" s="72"/>
      <c r="O470" s="8"/>
    </row>
    <row r="471" spans="1:15" s="9" customFormat="1" ht="36" customHeight="1">
      <c r="A471" s="268"/>
      <c r="B471" s="75" t="s">
        <v>1167</v>
      </c>
      <c r="C471" s="75" t="s">
        <v>237</v>
      </c>
      <c r="D471" s="77" t="s">
        <v>238</v>
      </c>
      <c r="E471" s="74" t="s">
        <v>344</v>
      </c>
      <c r="F471" s="68">
        <v>1</v>
      </c>
      <c r="G471" s="68"/>
      <c r="H471" s="68"/>
      <c r="I471" s="68">
        <f t="shared" si="168"/>
        <v>0</v>
      </c>
      <c r="J471" s="68">
        <f t="shared" si="169"/>
        <v>0</v>
      </c>
      <c r="K471" s="68">
        <f t="shared" si="170"/>
        <v>0</v>
      </c>
      <c r="L471" s="68">
        <f t="shared" si="171"/>
        <v>0</v>
      </c>
      <c r="M471" s="68"/>
      <c r="N471" s="72"/>
      <c r="O471" s="8"/>
    </row>
    <row r="472" spans="1:15" s="9" customFormat="1" ht="24" customHeight="1">
      <c r="A472" s="268"/>
      <c r="B472" s="75" t="s">
        <v>1168</v>
      </c>
      <c r="C472" s="75" t="s">
        <v>173</v>
      </c>
      <c r="D472" s="77" t="s">
        <v>174</v>
      </c>
      <c r="E472" s="74" t="s">
        <v>344</v>
      </c>
      <c r="F472" s="68">
        <v>1</v>
      </c>
      <c r="G472" s="68"/>
      <c r="H472" s="68"/>
      <c r="I472" s="68">
        <f t="shared" si="168"/>
        <v>0</v>
      </c>
      <c r="J472" s="68">
        <f t="shared" si="169"/>
        <v>0</v>
      </c>
      <c r="K472" s="68">
        <f t="shared" si="170"/>
        <v>0</v>
      </c>
      <c r="L472" s="68">
        <f t="shared" si="171"/>
        <v>0</v>
      </c>
      <c r="M472" s="68"/>
      <c r="N472" s="72"/>
      <c r="O472" s="8"/>
    </row>
    <row r="473" spans="1:15" s="9" customFormat="1" ht="24" customHeight="1">
      <c r="A473" s="268"/>
      <c r="B473" s="75" t="s">
        <v>1169</v>
      </c>
      <c r="C473" s="75" t="s">
        <v>169</v>
      </c>
      <c r="D473" s="77" t="s">
        <v>170</v>
      </c>
      <c r="E473" s="74" t="s">
        <v>344</v>
      </c>
      <c r="F473" s="68">
        <v>1</v>
      </c>
      <c r="G473" s="68"/>
      <c r="H473" s="68"/>
      <c r="I473" s="68">
        <f t="shared" si="168"/>
        <v>0</v>
      </c>
      <c r="J473" s="68">
        <f t="shared" si="169"/>
        <v>0</v>
      </c>
      <c r="K473" s="68">
        <f t="shared" si="170"/>
        <v>0</v>
      </c>
      <c r="L473" s="68">
        <f t="shared" si="171"/>
        <v>0</v>
      </c>
      <c r="M473" s="68"/>
      <c r="N473" s="72"/>
      <c r="O473" s="8"/>
    </row>
    <row r="474" spans="1:15" s="9" customFormat="1" ht="24" customHeight="1">
      <c r="A474" s="268"/>
      <c r="B474" s="75" t="s">
        <v>1170</v>
      </c>
      <c r="C474" s="75" t="s">
        <v>169</v>
      </c>
      <c r="D474" s="77" t="s">
        <v>170</v>
      </c>
      <c r="E474" s="74" t="s">
        <v>344</v>
      </c>
      <c r="F474" s="68">
        <v>1</v>
      </c>
      <c r="G474" s="68"/>
      <c r="H474" s="68"/>
      <c r="I474" s="68">
        <f t="shared" si="168"/>
        <v>0</v>
      </c>
      <c r="J474" s="68">
        <f t="shared" si="169"/>
        <v>0</v>
      </c>
      <c r="K474" s="68">
        <f t="shared" si="170"/>
        <v>0</v>
      </c>
      <c r="L474" s="68">
        <f t="shared" si="171"/>
        <v>0</v>
      </c>
      <c r="M474" s="68"/>
      <c r="N474" s="72"/>
      <c r="O474" s="8"/>
    </row>
    <row r="475" spans="1:15" s="9" customFormat="1" ht="24" customHeight="1">
      <c r="A475" s="268"/>
      <c r="B475" s="75" t="s">
        <v>1171</v>
      </c>
      <c r="C475" s="75" t="s">
        <v>239</v>
      </c>
      <c r="D475" s="77" t="s">
        <v>168</v>
      </c>
      <c r="E475" s="74" t="s">
        <v>344</v>
      </c>
      <c r="F475" s="68">
        <v>10</v>
      </c>
      <c r="G475" s="68"/>
      <c r="H475" s="68"/>
      <c r="I475" s="68">
        <f t="shared" si="168"/>
        <v>0</v>
      </c>
      <c r="J475" s="68">
        <f t="shared" si="169"/>
        <v>0</v>
      </c>
      <c r="K475" s="68">
        <f t="shared" si="170"/>
        <v>0</v>
      </c>
      <c r="L475" s="68">
        <f t="shared" si="171"/>
        <v>0</v>
      </c>
      <c r="M475" s="68"/>
      <c r="N475" s="72"/>
      <c r="O475" s="8"/>
    </row>
    <row r="476" spans="1:15" s="9" customFormat="1" ht="24" customHeight="1">
      <c r="A476" s="268"/>
      <c r="B476" s="75" t="s">
        <v>1172</v>
      </c>
      <c r="C476" s="75" t="s">
        <v>239</v>
      </c>
      <c r="D476" s="77" t="s">
        <v>168</v>
      </c>
      <c r="E476" s="74" t="s">
        <v>344</v>
      </c>
      <c r="F476" s="68">
        <v>3</v>
      </c>
      <c r="G476" s="68"/>
      <c r="H476" s="68"/>
      <c r="I476" s="68">
        <f t="shared" si="168"/>
        <v>0</v>
      </c>
      <c r="J476" s="68">
        <f t="shared" si="169"/>
        <v>0</v>
      </c>
      <c r="K476" s="68">
        <f t="shared" si="170"/>
        <v>0</v>
      </c>
      <c r="L476" s="68">
        <f t="shared" si="171"/>
        <v>0</v>
      </c>
      <c r="M476" s="68"/>
      <c r="N476" s="72"/>
      <c r="O476" s="8"/>
    </row>
    <row r="477" spans="1:15" s="9" customFormat="1" ht="12.75" customHeight="1">
      <c r="A477" s="268"/>
      <c r="B477" s="75" t="s">
        <v>1173</v>
      </c>
      <c r="C477" s="75">
        <v>90020</v>
      </c>
      <c r="D477" s="77" t="s">
        <v>383</v>
      </c>
      <c r="E477" s="74" t="s">
        <v>344</v>
      </c>
      <c r="F477" s="68">
        <v>1</v>
      </c>
      <c r="G477" s="68"/>
      <c r="H477" s="68"/>
      <c r="I477" s="68">
        <f t="shared" si="168"/>
        <v>0</v>
      </c>
      <c r="J477" s="68">
        <f t="shared" si="169"/>
        <v>0</v>
      </c>
      <c r="K477" s="68">
        <f t="shared" si="170"/>
        <v>0</v>
      </c>
      <c r="L477" s="68">
        <f t="shared" si="171"/>
        <v>0</v>
      </c>
      <c r="M477" s="68"/>
      <c r="N477" s="72"/>
      <c r="O477" s="8"/>
    </row>
    <row r="478" spans="1:15" s="9" customFormat="1" ht="12.75" customHeight="1">
      <c r="A478" s="268"/>
      <c r="B478" s="75" t="s">
        <v>1174</v>
      </c>
      <c r="C478" s="75">
        <v>90141</v>
      </c>
      <c r="D478" s="77" t="s">
        <v>405</v>
      </c>
      <c r="E478" s="74" t="s">
        <v>344</v>
      </c>
      <c r="F478" s="68">
        <v>3</v>
      </c>
      <c r="G478" s="68"/>
      <c r="H478" s="68"/>
      <c r="I478" s="68">
        <f t="shared" si="168"/>
        <v>0</v>
      </c>
      <c r="J478" s="68">
        <f t="shared" si="169"/>
        <v>0</v>
      </c>
      <c r="K478" s="68">
        <f t="shared" si="170"/>
        <v>0</v>
      </c>
      <c r="L478" s="68">
        <f t="shared" si="171"/>
        <v>0</v>
      </c>
      <c r="M478" s="68"/>
      <c r="N478" s="72"/>
      <c r="O478" s="8"/>
    </row>
    <row r="479" spans="1:15" s="9" customFormat="1" ht="12.75" customHeight="1">
      <c r="A479" s="268"/>
      <c r="B479" s="75" t="s">
        <v>1175</v>
      </c>
      <c r="C479" s="75">
        <v>90422</v>
      </c>
      <c r="D479" s="77" t="s">
        <v>515</v>
      </c>
      <c r="E479" s="74" t="s">
        <v>345</v>
      </c>
      <c r="F479" s="68">
        <v>72</v>
      </c>
      <c r="G479" s="68"/>
      <c r="H479" s="68"/>
      <c r="I479" s="68">
        <f t="shared" si="168"/>
        <v>0</v>
      </c>
      <c r="J479" s="68">
        <f t="shared" si="169"/>
        <v>0</v>
      </c>
      <c r="K479" s="68">
        <f t="shared" si="170"/>
        <v>0</v>
      </c>
      <c r="L479" s="68">
        <f t="shared" si="171"/>
        <v>0</v>
      </c>
      <c r="M479" s="68"/>
      <c r="N479" s="72"/>
      <c r="O479" s="8"/>
    </row>
    <row r="480" spans="1:15" s="9" customFormat="1" ht="12.75" customHeight="1">
      <c r="A480" s="268"/>
      <c r="B480" s="75" t="s">
        <v>1176</v>
      </c>
      <c r="C480" s="75">
        <v>90453</v>
      </c>
      <c r="D480" s="77" t="s">
        <v>546</v>
      </c>
      <c r="E480" s="74" t="s">
        <v>344</v>
      </c>
      <c r="F480" s="68">
        <v>4</v>
      </c>
      <c r="G480" s="68"/>
      <c r="H480" s="68"/>
      <c r="I480" s="68">
        <f t="shared" si="168"/>
        <v>0</v>
      </c>
      <c r="J480" s="68">
        <f t="shared" si="169"/>
        <v>0</v>
      </c>
      <c r="K480" s="68">
        <f t="shared" si="170"/>
        <v>0</v>
      </c>
      <c r="L480" s="68">
        <f t="shared" si="171"/>
        <v>0</v>
      </c>
      <c r="M480" s="68"/>
      <c r="N480" s="72"/>
      <c r="O480" s="8"/>
    </row>
    <row r="481" spans="1:15" s="9" customFormat="1" ht="12.75" customHeight="1">
      <c r="A481" s="268"/>
      <c r="B481" s="75" t="s">
        <v>1177</v>
      </c>
      <c r="C481" s="75">
        <v>90303</v>
      </c>
      <c r="D481" s="77" t="s">
        <v>441</v>
      </c>
      <c r="E481" s="74" t="s">
        <v>245</v>
      </c>
      <c r="F481" s="68">
        <v>4</v>
      </c>
      <c r="G481" s="68"/>
      <c r="H481" s="68"/>
      <c r="I481" s="68">
        <f t="shared" si="168"/>
        <v>0</v>
      </c>
      <c r="J481" s="68">
        <f t="shared" si="169"/>
        <v>0</v>
      </c>
      <c r="K481" s="68">
        <f t="shared" si="170"/>
        <v>0</v>
      </c>
      <c r="L481" s="68">
        <f t="shared" si="171"/>
        <v>0</v>
      </c>
      <c r="M481" s="68"/>
      <c r="N481" s="72"/>
      <c r="O481" s="8"/>
    </row>
    <row r="482" spans="1:15" s="9" customFormat="1" ht="24" customHeight="1">
      <c r="A482" s="268"/>
      <c r="B482" s="75" t="s">
        <v>1178</v>
      </c>
      <c r="C482" s="75">
        <v>83420</v>
      </c>
      <c r="D482" s="151" t="s">
        <v>27</v>
      </c>
      <c r="E482" s="64" t="s">
        <v>345</v>
      </c>
      <c r="F482" s="68">
        <v>180</v>
      </c>
      <c r="G482" s="69"/>
      <c r="H482" s="69"/>
      <c r="I482" s="69">
        <f t="shared" ref="I482" si="180">IF(F482="","",G482+H482)</f>
        <v>0</v>
      </c>
      <c r="J482" s="69">
        <f t="shared" ref="J482" si="181">IF(F482="","",ROUND((F482*G482),2))</f>
        <v>0</v>
      </c>
      <c r="K482" s="69">
        <f t="shared" ref="K482" si="182">IF(F482="","",ROUND((F482*H482),2))</f>
        <v>0</v>
      </c>
      <c r="L482" s="69">
        <f t="shared" ref="L482" si="183">IF(F482="","",ROUND((F482*I482),2))</f>
        <v>0</v>
      </c>
      <c r="M482" s="69"/>
      <c r="N482" s="72"/>
      <c r="O482" s="8"/>
    </row>
    <row r="483" spans="1:15" s="9" customFormat="1" ht="12" customHeight="1">
      <c r="A483" s="268"/>
      <c r="B483" s="75" t="s">
        <v>1179</v>
      </c>
      <c r="C483" s="75"/>
      <c r="D483" s="275" t="s">
        <v>1180</v>
      </c>
      <c r="E483" s="76"/>
      <c r="F483" s="68"/>
      <c r="G483" s="68"/>
      <c r="H483" s="68"/>
      <c r="I483" s="68" t="str">
        <f t="shared" ref="I483:I545" si="184">IF(F483="","",G483+H483)</f>
        <v/>
      </c>
      <c r="J483" s="68" t="str">
        <f t="shared" ref="J483:J545" si="185">IF(F483="","",ROUND((F483*G483),2))</f>
        <v/>
      </c>
      <c r="K483" s="68" t="str">
        <f t="shared" ref="K483:K545" si="186">IF(F483="","",ROUND((F483*H483),2))</f>
        <v/>
      </c>
      <c r="L483" s="68" t="str">
        <f t="shared" ref="L483:L545" si="187">IF(F483="","",ROUND((F483*I483),2))</f>
        <v/>
      </c>
      <c r="M483" s="68"/>
      <c r="N483" s="72"/>
      <c r="O483" s="8"/>
    </row>
    <row r="484" spans="1:15" s="9" customFormat="1" ht="84" customHeight="1">
      <c r="A484" s="268"/>
      <c r="B484" s="75" t="s">
        <v>1181</v>
      </c>
      <c r="C484" s="75">
        <v>90436</v>
      </c>
      <c r="D484" s="77" t="s">
        <v>529</v>
      </c>
      <c r="E484" s="74" t="s">
        <v>344</v>
      </c>
      <c r="F484" s="68">
        <v>23</v>
      </c>
      <c r="G484" s="68"/>
      <c r="H484" s="68"/>
      <c r="I484" s="68">
        <f t="shared" si="184"/>
        <v>0</v>
      </c>
      <c r="J484" s="68">
        <f t="shared" si="185"/>
        <v>0</v>
      </c>
      <c r="K484" s="68">
        <f t="shared" si="186"/>
        <v>0</v>
      </c>
      <c r="L484" s="68">
        <f t="shared" si="187"/>
        <v>0</v>
      </c>
      <c r="M484" s="68"/>
      <c r="N484" s="72"/>
      <c r="O484" s="8"/>
    </row>
    <row r="485" spans="1:15" s="9" customFormat="1" ht="48" customHeight="1">
      <c r="A485" s="268"/>
      <c r="B485" s="75" t="s">
        <v>1182</v>
      </c>
      <c r="C485" s="75">
        <v>90435</v>
      </c>
      <c r="D485" s="77" t="s">
        <v>528</v>
      </c>
      <c r="E485" s="74" t="s">
        <v>344</v>
      </c>
      <c r="F485" s="68">
        <v>9</v>
      </c>
      <c r="G485" s="68"/>
      <c r="H485" s="68"/>
      <c r="I485" s="68">
        <f t="shared" si="184"/>
        <v>0</v>
      </c>
      <c r="J485" s="68">
        <f t="shared" si="185"/>
        <v>0</v>
      </c>
      <c r="K485" s="68">
        <f t="shared" si="186"/>
        <v>0</v>
      </c>
      <c r="L485" s="68">
        <f t="shared" si="187"/>
        <v>0</v>
      </c>
      <c r="M485" s="68"/>
      <c r="N485" s="72"/>
      <c r="O485" s="8"/>
    </row>
    <row r="486" spans="1:15" s="9" customFormat="1" ht="12" customHeight="1">
      <c r="A486" s="268"/>
      <c r="B486" s="75" t="s">
        <v>1183</v>
      </c>
      <c r="C486" s="75" t="s">
        <v>243</v>
      </c>
      <c r="D486" s="77" t="s">
        <v>244</v>
      </c>
      <c r="E486" s="74" t="s">
        <v>344</v>
      </c>
      <c r="F486" s="68">
        <v>4</v>
      </c>
      <c r="G486" s="68"/>
      <c r="H486" s="68"/>
      <c r="I486" s="68">
        <f t="shared" si="184"/>
        <v>0</v>
      </c>
      <c r="J486" s="68">
        <f t="shared" si="185"/>
        <v>0</v>
      </c>
      <c r="K486" s="68">
        <f t="shared" si="186"/>
        <v>0</v>
      </c>
      <c r="L486" s="68">
        <f t="shared" si="187"/>
        <v>0</v>
      </c>
      <c r="M486" s="68"/>
      <c r="N486" s="72"/>
      <c r="O486" s="8"/>
    </row>
    <row r="487" spans="1:15" s="9" customFormat="1" ht="12">
      <c r="A487" s="268"/>
      <c r="B487" s="75" t="s">
        <v>1184</v>
      </c>
      <c r="C487" s="75">
        <v>90454</v>
      </c>
      <c r="D487" s="77" t="s">
        <v>547</v>
      </c>
      <c r="E487" s="74" t="s">
        <v>344</v>
      </c>
      <c r="F487" s="68">
        <v>1</v>
      </c>
      <c r="G487" s="68"/>
      <c r="H487" s="68"/>
      <c r="I487" s="68">
        <f t="shared" si="184"/>
        <v>0</v>
      </c>
      <c r="J487" s="68">
        <f t="shared" si="185"/>
        <v>0</v>
      </c>
      <c r="K487" s="68">
        <f t="shared" si="186"/>
        <v>0</v>
      </c>
      <c r="L487" s="68">
        <f t="shared" si="187"/>
        <v>0</v>
      </c>
      <c r="M487" s="68"/>
      <c r="N487" s="72"/>
      <c r="O487" s="8"/>
    </row>
    <row r="488" spans="1:15" s="9" customFormat="1" ht="12">
      <c r="A488" s="268"/>
      <c r="B488" s="75" t="s">
        <v>1185</v>
      </c>
      <c r="C488" s="75">
        <v>90539</v>
      </c>
      <c r="D488" s="77" t="s">
        <v>578</v>
      </c>
      <c r="E488" s="74" t="s">
        <v>344</v>
      </c>
      <c r="F488" s="68">
        <v>1</v>
      </c>
      <c r="G488" s="68"/>
      <c r="H488" s="68"/>
      <c r="I488" s="68">
        <f t="shared" si="184"/>
        <v>0</v>
      </c>
      <c r="J488" s="68">
        <f t="shared" si="185"/>
        <v>0</v>
      </c>
      <c r="K488" s="68">
        <f t="shared" si="186"/>
        <v>0</v>
      </c>
      <c r="L488" s="68">
        <f t="shared" si="187"/>
        <v>0</v>
      </c>
      <c r="M488" s="68"/>
      <c r="N488" s="72"/>
      <c r="O488" s="8"/>
    </row>
    <row r="489" spans="1:15" s="9" customFormat="1" ht="12.75" customHeight="1">
      <c r="A489" s="268"/>
      <c r="B489" s="75" t="s">
        <v>1186</v>
      </c>
      <c r="C489" s="75">
        <v>90428</v>
      </c>
      <c r="D489" s="77" t="s">
        <v>521</v>
      </c>
      <c r="E489" s="74" t="s">
        <v>344</v>
      </c>
      <c r="F489" s="68">
        <v>12</v>
      </c>
      <c r="G489" s="68"/>
      <c r="H489" s="68"/>
      <c r="I489" s="68">
        <f t="shared" si="184"/>
        <v>0</v>
      </c>
      <c r="J489" s="68">
        <f t="shared" si="185"/>
        <v>0</v>
      </c>
      <c r="K489" s="68">
        <f t="shared" si="186"/>
        <v>0</v>
      </c>
      <c r="L489" s="68">
        <f t="shared" si="187"/>
        <v>0</v>
      </c>
      <c r="M489" s="68"/>
      <c r="N489" s="72"/>
      <c r="O489" s="8"/>
    </row>
    <row r="490" spans="1:15" s="9" customFormat="1" ht="24" customHeight="1">
      <c r="A490" s="268"/>
      <c r="B490" s="75" t="s">
        <v>1187</v>
      </c>
      <c r="C490" s="75">
        <v>72334</v>
      </c>
      <c r="D490" s="151" t="s">
        <v>242</v>
      </c>
      <c r="E490" s="64" t="s">
        <v>344</v>
      </c>
      <c r="F490" s="68">
        <v>1</v>
      </c>
      <c r="G490" s="69"/>
      <c r="H490" s="69"/>
      <c r="I490" s="69">
        <f t="shared" si="184"/>
        <v>0</v>
      </c>
      <c r="J490" s="69">
        <f t="shared" si="185"/>
        <v>0</v>
      </c>
      <c r="K490" s="69">
        <f t="shared" si="186"/>
        <v>0</v>
      </c>
      <c r="L490" s="69">
        <f t="shared" si="187"/>
        <v>0</v>
      </c>
      <c r="M490" s="69"/>
      <c r="N490" s="72"/>
      <c r="O490" s="8"/>
    </row>
    <row r="491" spans="1:15" s="9" customFormat="1" ht="12.75" customHeight="1">
      <c r="A491" s="268"/>
      <c r="B491" s="75" t="s">
        <v>1188</v>
      </c>
      <c r="C491" s="75">
        <v>90431</v>
      </c>
      <c r="D491" s="77" t="s">
        <v>524</v>
      </c>
      <c r="E491" s="74" t="s">
        <v>344</v>
      </c>
      <c r="F491" s="68">
        <v>1</v>
      </c>
      <c r="G491" s="68"/>
      <c r="H491" s="68"/>
      <c r="I491" s="68">
        <f t="shared" si="184"/>
        <v>0</v>
      </c>
      <c r="J491" s="68">
        <f t="shared" si="185"/>
        <v>0</v>
      </c>
      <c r="K491" s="68">
        <f t="shared" si="186"/>
        <v>0</v>
      </c>
      <c r="L491" s="68">
        <f t="shared" si="187"/>
        <v>0</v>
      </c>
      <c r="M491" s="68"/>
      <c r="N491" s="72"/>
      <c r="O491" s="8"/>
    </row>
    <row r="492" spans="1:15" s="9" customFormat="1" ht="12.75" customHeight="1">
      <c r="A492" s="268"/>
      <c r="B492" s="75" t="s">
        <v>1189</v>
      </c>
      <c r="C492" s="75">
        <v>90429</v>
      </c>
      <c r="D492" s="77" t="s">
        <v>522</v>
      </c>
      <c r="E492" s="74" t="s">
        <v>344</v>
      </c>
      <c r="F492" s="68">
        <v>1</v>
      </c>
      <c r="G492" s="68"/>
      <c r="H492" s="68"/>
      <c r="I492" s="68">
        <f t="shared" si="184"/>
        <v>0</v>
      </c>
      <c r="J492" s="68">
        <f t="shared" si="185"/>
        <v>0</v>
      </c>
      <c r="K492" s="68">
        <f t="shared" si="186"/>
        <v>0</v>
      </c>
      <c r="L492" s="68">
        <f t="shared" si="187"/>
        <v>0</v>
      </c>
      <c r="M492" s="68"/>
      <c r="N492" s="72"/>
      <c r="O492" s="8"/>
    </row>
    <row r="493" spans="1:15" s="9" customFormat="1" ht="12.75" customHeight="1">
      <c r="A493" s="268"/>
      <c r="B493" s="75" t="s">
        <v>1190</v>
      </c>
      <c r="C493" s="75">
        <v>90432</v>
      </c>
      <c r="D493" s="77" t="s">
        <v>525</v>
      </c>
      <c r="E493" s="74" t="s">
        <v>344</v>
      </c>
      <c r="F493" s="68">
        <v>1</v>
      </c>
      <c r="G493" s="68"/>
      <c r="H493" s="68"/>
      <c r="I493" s="68">
        <f t="shared" si="184"/>
        <v>0</v>
      </c>
      <c r="J493" s="68">
        <f t="shared" si="185"/>
        <v>0</v>
      </c>
      <c r="K493" s="68">
        <f t="shared" si="186"/>
        <v>0</v>
      </c>
      <c r="L493" s="68">
        <f t="shared" si="187"/>
        <v>0</v>
      </c>
      <c r="M493" s="68"/>
      <c r="N493" s="72"/>
      <c r="O493" s="8"/>
    </row>
    <row r="494" spans="1:15" s="9" customFormat="1" ht="12">
      <c r="A494" s="268"/>
      <c r="B494" s="75" t="s">
        <v>1191</v>
      </c>
      <c r="C494" s="75">
        <v>90434</v>
      </c>
      <c r="D494" s="77" t="s">
        <v>527</v>
      </c>
      <c r="E494" s="74" t="s">
        <v>344</v>
      </c>
      <c r="F494" s="68">
        <v>4</v>
      </c>
      <c r="G494" s="68"/>
      <c r="H494" s="68"/>
      <c r="I494" s="68">
        <f t="shared" si="184"/>
        <v>0</v>
      </c>
      <c r="J494" s="68">
        <f t="shared" si="185"/>
        <v>0</v>
      </c>
      <c r="K494" s="68">
        <f t="shared" si="186"/>
        <v>0</v>
      </c>
      <c r="L494" s="68">
        <f t="shared" si="187"/>
        <v>0</v>
      </c>
      <c r="M494" s="68"/>
      <c r="N494" s="72"/>
      <c r="O494" s="8"/>
    </row>
    <row r="495" spans="1:15" s="9" customFormat="1" ht="24" customHeight="1">
      <c r="A495" s="268"/>
      <c r="B495" s="75" t="s">
        <v>1192</v>
      </c>
      <c r="C495" s="75">
        <v>83466</v>
      </c>
      <c r="D495" s="151" t="s">
        <v>120</v>
      </c>
      <c r="E495" s="64" t="s">
        <v>344</v>
      </c>
      <c r="F495" s="68">
        <v>5</v>
      </c>
      <c r="G495" s="69"/>
      <c r="H495" s="69"/>
      <c r="I495" s="69">
        <f t="shared" si="184"/>
        <v>0</v>
      </c>
      <c r="J495" s="69">
        <f t="shared" si="185"/>
        <v>0</v>
      </c>
      <c r="K495" s="69">
        <f t="shared" si="186"/>
        <v>0</v>
      </c>
      <c r="L495" s="69">
        <f t="shared" si="187"/>
        <v>0</v>
      </c>
      <c r="M495" s="69"/>
      <c r="N495" s="72"/>
      <c r="O495" s="8"/>
    </row>
    <row r="496" spans="1:15" s="9" customFormat="1" ht="12" customHeight="1">
      <c r="A496" s="268"/>
      <c r="B496" s="75" t="s">
        <v>1193</v>
      </c>
      <c r="C496" s="75">
        <v>83566</v>
      </c>
      <c r="D496" s="151" t="s">
        <v>20</v>
      </c>
      <c r="E496" s="64" t="s">
        <v>344</v>
      </c>
      <c r="F496" s="68">
        <v>38</v>
      </c>
      <c r="G496" s="69"/>
      <c r="H496" s="69"/>
      <c r="I496" s="69">
        <f t="shared" si="184"/>
        <v>0</v>
      </c>
      <c r="J496" s="69">
        <f t="shared" si="185"/>
        <v>0</v>
      </c>
      <c r="K496" s="69">
        <f t="shared" si="186"/>
        <v>0</v>
      </c>
      <c r="L496" s="69">
        <f t="shared" si="187"/>
        <v>0</v>
      </c>
      <c r="M496" s="69"/>
      <c r="N496" s="72"/>
      <c r="O496" s="8"/>
    </row>
    <row r="497" spans="1:15" s="9" customFormat="1" ht="12.75" customHeight="1">
      <c r="A497" s="268"/>
      <c r="B497" s="75" t="s">
        <v>1194</v>
      </c>
      <c r="C497" s="75">
        <v>90450</v>
      </c>
      <c r="D497" s="77" t="s">
        <v>543</v>
      </c>
      <c r="E497" s="74" t="s">
        <v>344</v>
      </c>
      <c r="F497" s="68">
        <v>8</v>
      </c>
      <c r="G497" s="68"/>
      <c r="H497" s="68"/>
      <c r="I497" s="68">
        <f>IF(F497="","",G497+H497)</f>
        <v>0</v>
      </c>
      <c r="J497" s="68">
        <f>IF(F497="","",ROUND((F497*G497),2))</f>
        <v>0</v>
      </c>
      <c r="K497" s="68">
        <f>IF(F497="","",ROUND((F497*H497),2))</f>
        <v>0</v>
      </c>
      <c r="L497" s="68">
        <f>IF(F497="","",ROUND((F497*I497),2))</f>
        <v>0</v>
      </c>
      <c r="M497" s="68"/>
      <c r="N497" s="72"/>
      <c r="O497" s="8"/>
    </row>
    <row r="498" spans="1:15" s="9" customFormat="1" ht="12" customHeight="1">
      <c r="A498" s="268"/>
      <c r="B498" s="75" t="s">
        <v>1195</v>
      </c>
      <c r="C498" s="75">
        <v>83566</v>
      </c>
      <c r="D498" s="151" t="s">
        <v>20</v>
      </c>
      <c r="E498" s="64" t="s">
        <v>344</v>
      </c>
      <c r="F498" s="68">
        <v>4</v>
      </c>
      <c r="G498" s="69"/>
      <c r="H498" s="69"/>
      <c r="I498" s="69">
        <f t="shared" ref="I498" si="188">IF(F498="","",G498+H498)</f>
        <v>0</v>
      </c>
      <c r="J498" s="69">
        <f t="shared" ref="J498" si="189">IF(F498="","",ROUND((F498*G498),2))</f>
        <v>0</v>
      </c>
      <c r="K498" s="69">
        <f t="shared" ref="K498" si="190">IF(F498="","",ROUND((F498*H498),2))</f>
        <v>0</v>
      </c>
      <c r="L498" s="69">
        <f t="shared" ref="L498" si="191">IF(F498="","",ROUND((F498*I498),2))</f>
        <v>0</v>
      </c>
      <c r="M498" s="69"/>
      <c r="N498" s="72"/>
      <c r="O498" s="8"/>
    </row>
    <row r="499" spans="1:15" s="9" customFormat="1" ht="24" customHeight="1">
      <c r="A499" s="268"/>
      <c r="B499" s="75" t="s">
        <v>1196</v>
      </c>
      <c r="C499" s="75">
        <v>90441</v>
      </c>
      <c r="D499" s="77" t="s">
        <v>534</v>
      </c>
      <c r="E499" s="74" t="s">
        <v>344</v>
      </c>
      <c r="F499" s="68">
        <v>3</v>
      </c>
      <c r="G499" s="68"/>
      <c r="H499" s="68"/>
      <c r="I499" s="68">
        <f>IF(F499="","",G499+H499)</f>
        <v>0</v>
      </c>
      <c r="J499" s="68">
        <f>IF(F499="","",ROUND((F499*G499),2))</f>
        <v>0</v>
      </c>
      <c r="K499" s="68">
        <f>IF(F499="","",ROUND((F499*H499),2))</f>
        <v>0</v>
      </c>
      <c r="L499" s="68">
        <f>IF(F499="","",ROUND((F499*I499),2))</f>
        <v>0</v>
      </c>
      <c r="M499" s="68"/>
      <c r="N499" s="72"/>
      <c r="O499" s="8"/>
    </row>
    <row r="500" spans="1:15" s="9" customFormat="1" ht="12" customHeight="1">
      <c r="A500" s="268"/>
      <c r="B500" s="75" t="s">
        <v>1197</v>
      </c>
      <c r="C500" s="75">
        <v>83387</v>
      </c>
      <c r="D500" s="151" t="s">
        <v>57</v>
      </c>
      <c r="E500" s="64" t="s">
        <v>344</v>
      </c>
      <c r="F500" s="68">
        <v>70</v>
      </c>
      <c r="G500" s="69"/>
      <c r="H500" s="69"/>
      <c r="I500" s="69">
        <f t="shared" ref="I500:I501" si="192">IF(F500="","",G500+H500)</f>
        <v>0</v>
      </c>
      <c r="J500" s="69">
        <f t="shared" ref="J500:J501" si="193">IF(F500="","",ROUND((F500*G500),2))</f>
        <v>0</v>
      </c>
      <c r="K500" s="69">
        <f t="shared" ref="K500:K501" si="194">IF(F500="","",ROUND((F500*H500),2))</f>
        <v>0</v>
      </c>
      <c r="L500" s="69">
        <f t="shared" ref="L500:L501" si="195">IF(F500="","",ROUND((F500*I500),2))</f>
        <v>0</v>
      </c>
      <c r="M500" s="69"/>
      <c r="N500" s="72"/>
      <c r="O500" s="8"/>
    </row>
    <row r="501" spans="1:15" s="9" customFormat="1" ht="12" customHeight="1">
      <c r="A501" s="268"/>
      <c r="B501" s="75" t="s">
        <v>1198</v>
      </c>
      <c r="C501" s="75">
        <v>83386</v>
      </c>
      <c r="D501" s="151" t="s">
        <v>118</v>
      </c>
      <c r="E501" s="64" t="s">
        <v>344</v>
      </c>
      <c r="F501" s="68">
        <v>8</v>
      </c>
      <c r="G501" s="69"/>
      <c r="H501" s="69"/>
      <c r="I501" s="69">
        <f t="shared" si="192"/>
        <v>0</v>
      </c>
      <c r="J501" s="69">
        <f t="shared" si="193"/>
        <v>0</v>
      </c>
      <c r="K501" s="69">
        <f t="shared" si="194"/>
        <v>0</v>
      </c>
      <c r="L501" s="69">
        <f t="shared" si="195"/>
        <v>0</v>
      </c>
      <c r="M501" s="69"/>
      <c r="N501" s="72"/>
      <c r="O501" s="8"/>
    </row>
    <row r="502" spans="1:15" s="9" customFormat="1" ht="24" customHeight="1">
      <c r="A502" s="268"/>
      <c r="B502" s="75" t="s">
        <v>1199</v>
      </c>
      <c r="C502" s="75">
        <v>90146</v>
      </c>
      <c r="D502" s="77" t="s">
        <v>406</v>
      </c>
      <c r="E502" s="74" t="s">
        <v>345</v>
      </c>
      <c r="F502" s="68">
        <v>90</v>
      </c>
      <c r="G502" s="68"/>
      <c r="H502" s="68"/>
      <c r="I502" s="68">
        <f t="shared" si="184"/>
        <v>0</v>
      </c>
      <c r="J502" s="68">
        <f t="shared" si="185"/>
        <v>0</v>
      </c>
      <c r="K502" s="68">
        <f t="shared" si="186"/>
        <v>0</v>
      </c>
      <c r="L502" s="68">
        <f t="shared" si="187"/>
        <v>0</v>
      </c>
      <c r="M502" s="68"/>
      <c r="N502" s="72"/>
      <c r="O502" s="8"/>
    </row>
    <row r="503" spans="1:15" s="9" customFormat="1" ht="24">
      <c r="A503" s="268"/>
      <c r="B503" s="75" t="s">
        <v>1200</v>
      </c>
      <c r="C503" s="75">
        <v>90129</v>
      </c>
      <c r="D503" s="77" t="s">
        <v>403</v>
      </c>
      <c r="E503" s="74" t="s">
        <v>345</v>
      </c>
      <c r="F503" s="68">
        <v>9</v>
      </c>
      <c r="G503" s="68"/>
      <c r="H503" s="68"/>
      <c r="I503" s="68">
        <f t="shared" si="184"/>
        <v>0</v>
      </c>
      <c r="J503" s="68">
        <f t="shared" si="185"/>
        <v>0</v>
      </c>
      <c r="K503" s="68">
        <f t="shared" si="186"/>
        <v>0</v>
      </c>
      <c r="L503" s="68">
        <f t="shared" si="187"/>
        <v>0</v>
      </c>
      <c r="M503" s="68"/>
      <c r="N503" s="72"/>
      <c r="O503" s="8"/>
    </row>
    <row r="504" spans="1:15" s="9" customFormat="1" ht="24" customHeight="1">
      <c r="A504" s="268"/>
      <c r="B504" s="75" t="s">
        <v>1201</v>
      </c>
      <c r="C504" s="75">
        <v>73613</v>
      </c>
      <c r="D504" s="151" t="s">
        <v>49</v>
      </c>
      <c r="E504" s="64" t="s">
        <v>345</v>
      </c>
      <c r="F504" s="68">
        <v>500</v>
      </c>
      <c r="G504" s="69"/>
      <c r="H504" s="69"/>
      <c r="I504" s="69">
        <f t="shared" si="184"/>
        <v>0</v>
      </c>
      <c r="J504" s="69">
        <f t="shared" si="185"/>
        <v>0</v>
      </c>
      <c r="K504" s="69">
        <f t="shared" si="186"/>
        <v>0</v>
      </c>
      <c r="L504" s="69">
        <f t="shared" si="187"/>
        <v>0</v>
      </c>
      <c r="M504" s="69"/>
      <c r="N504" s="72"/>
      <c r="O504" s="8"/>
    </row>
    <row r="505" spans="1:15" s="9" customFormat="1" ht="24" customHeight="1">
      <c r="A505" s="268"/>
      <c r="B505" s="75" t="s">
        <v>1202</v>
      </c>
      <c r="C505" s="75" t="s">
        <v>50</v>
      </c>
      <c r="D505" s="77" t="s">
        <v>51</v>
      </c>
      <c r="E505" s="74" t="s">
        <v>345</v>
      </c>
      <c r="F505" s="68">
        <v>100</v>
      </c>
      <c r="G505" s="68"/>
      <c r="H505" s="68"/>
      <c r="I505" s="68">
        <f t="shared" si="184"/>
        <v>0</v>
      </c>
      <c r="J505" s="68">
        <f t="shared" si="185"/>
        <v>0</v>
      </c>
      <c r="K505" s="68">
        <f t="shared" si="186"/>
        <v>0</v>
      </c>
      <c r="L505" s="68">
        <f t="shared" si="187"/>
        <v>0</v>
      </c>
      <c r="M505" s="68"/>
      <c r="N505" s="72"/>
      <c r="O505" s="8"/>
    </row>
    <row r="506" spans="1:15" s="9" customFormat="1" ht="24" customHeight="1">
      <c r="A506" s="268"/>
      <c r="B506" s="75" t="s">
        <v>1203</v>
      </c>
      <c r="C506" s="75" t="s">
        <v>152</v>
      </c>
      <c r="D506" s="77" t="s">
        <v>153</v>
      </c>
      <c r="E506" s="74" t="s">
        <v>345</v>
      </c>
      <c r="F506" s="68">
        <v>1400</v>
      </c>
      <c r="G506" s="68"/>
      <c r="H506" s="68"/>
      <c r="I506" s="68">
        <f t="shared" si="184"/>
        <v>0</v>
      </c>
      <c r="J506" s="68">
        <f t="shared" si="185"/>
        <v>0</v>
      </c>
      <c r="K506" s="68">
        <f t="shared" si="186"/>
        <v>0</v>
      </c>
      <c r="L506" s="68">
        <f t="shared" si="187"/>
        <v>0</v>
      </c>
      <c r="M506" s="68"/>
      <c r="N506" s="72"/>
      <c r="O506" s="8"/>
    </row>
    <row r="507" spans="1:15" s="9" customFormat="1" ht="24" customHeight="1">
      <c r="A507" s="268"/>
      <c r="B507" s="75" t="s">
        <v>1204</v>
      </c>
      <c r="C507" s="75" t="s">
        <v>156</v>
      </c>
      <c r="D507" s="77" t="s">
        <v>157</v>
      </c>
      <c r="E507" s="74" t="s">
        <v>345</v>
      </c>
      <c r="F507" s="68">
        <v>100</v>
      </c>
      <c r="G507" s="68"/>
      <c r="H507" s="68"/>
      <c r="I507" s="68">
        <f t="shared" si="184"/>
        <v>0</v>
      </c>
      <c r="J507" s="68">
        <f t="shared" si="185"/>
        <v>0</v>
      </c>
      <c r="K507" s="68">
        <f t="shared" si="186"/>
        <v>0</v>
      </c>
      <c r="L507" s="68">
        <f t="shared" si="187"/>
        <v>0</v>
      </c>
      <c r="M507" s="68"/>
      <c r="N507" s="72"/>
      <c r="O507" s="8"/>
    </row>
    <row r="508" spans="1:15" s="9" customFormat="1" ht="12" customHeight="1">
      <c r="A508" s="268"/>
      <c r="B508" s="75" t="s">
        <v>1205</v>
      </c>
      <c r="C508" s="75"/>
      <c r="D508" s="275" t="s">
        <v>1206</v>
      </c>
      <c r="E508" s="76"/>
      <c r="F508" s="68"/>
      <c r="G508" s="68"/>
      <c r="H508" s="68"/>
      <c r="I508" s="68" t="str">
        <f t="shared" si="184"/>
        <v/>
      </c>
      <c r="J508" s="68" t="str">
        <f t="shared" si="185"/>
        <v/>
      </c>
      <c r="K508" s="68" t="str">
        <f t="shared" si="186"/>
        <v/>
      </c>
      <c r="L508" s="68" t="str">
        <f t="shared" si="187"/>
        <v/>
      </c>
      <c r="M508" s="68"/>
      <c r="N508" s="72"/>
      <c r="O508" s="8"/>
    </row>
    <row r="509" spans="1:15" s="9" customFormat="1" ht="36" customHeight="1">
      <c r="A509" s="268"/>
      <c r="B509" s="75" t="s">
        <v>1207</v>
      </c>
      <c r="C509" s="75">
        <v>90740</v>
      </c>
      <c r="D509" s="77" t="s">
        <v>2296</v>
      </c>
      <c r="E509" s="74" t="s">
        <v>344</v>
      </c>
      <c r="F509" s="68">
        <v>1</v>
      </c>
      <c r="G509" s="68"/>
      <c r="H509" s="68"/>
      <c r="I509" s="68">
        <f t="shared" si="184"/>
        <v>0</v>
      </c>
      <c r="J509" s="68">
        <f t="shared" si="185"/>
        <v>0</v>
      </c>
      <c r="K509" s="68">
        <f t="shared" si="186"/>
        <v>0</v>
      </c>
      <c r="L509" s="68">
        <f t="shared" si="187"/>
        <v>0</v>
      </c>
      <c r="M509" s="68"/>
      <c r="N509" s="72"/>
      <c r="O509" s="8"/>
    </row>
    <row r="510" spans="1:15" s="9" customFormat="1" ht="24" customHeight="1">
      <c r="A510" s="268"/>
      <c r="B510" s="75" t="s">
        <v>1208</v>
      </c>
      <c r="C510" s="75" t="s">
        <v>173</v>
      </c>
      <c r="D510" s="77" t="s">
        <v>174</v>
      </c>
      <c r="E510" s="74" t="s">
        <v>344</v>
      </c>
      <c r="F510" s="68">
        <v>1</v>
      </c>
      <c r="G510" s="68"/>
      <c r="H510" s="68"/>
      <c r="I510" s="68">
        <f t="shared" si="184"/>
        <v>0</v>
      </c>
      <c r="J510" s="68">
        <f t="shared" si="185"/>
        <v>0</v>
      </c>
      <c r="K510" s="68">
        <f t="shared" si="186"/>
        <v>0</v>
      </c>
      <c r="L510" s="68">
        <f t="shared" si="187"/>
        <v>0</v>
      </c>
      <c r="M510" s="68"/>
      <c r="N510" s="72"/>
      <c r="O510" s="8"/>
    </row>
    <row r="511" spans="1:15" s="9" customFormat="1" ht="24" customHeight="1">
      <c r="A511" s="268"/>
      <c r="B511" s="75" t="s">
        <v>1209</v>
      </c>
      <c r="C511" s="75" t="s">
        <v>169</v>
      </c>
      <c r="D511" s="77" t="s">
        <v>170</v>
      </c>
      <c r="E511" s="74" t="s">
        <v>344</v>
      </c>
      <c r="F511" s="68">
        <v>5</v>
      </c>
      <c r="G511" s="68"/>
      <c r="H511" s="68"/>
      <c r="I511" s="68">
        <f t="shared" si="184"/>
        <v>0</v>
      </c>
      <c r="J511" s="68">
        <f t="shared" si="185"/>
        <v>0</v>
      </c>
      <c r="K511" s="68">
        <f t="shared" si="186"/>
        <v>0</v>
      </c>
      <c r="L511" s="68">
        <f t="shared" si="187"/>
        <v>0</v>
      </c>
      <c r="M511" s="68"/>
      <c r="N511" s="72"/>
      <c r="O511" s="8"/>
    </row>
    <row r="512" spans="1:15" s="9" customFormat="1" ht="24" customHeight="1">
      <c r="A512" s="268"/>
      <c r="B512" s="75" t="s">
        <v>1210</v>
      </c>
      <c r="C512" s="75" t="s">
        <v>169</v>
      </c>
      <c r="D512" s="77" t="s">
        <v>170</v>
      </c>
      <c r="E512" s="74" t="s">
        <v>344</v>
      </c>
      <c r="F512" s="68">
        <v>1</v>
      </c>
      <c r="G512" s="68"/>
      <c r="H512" s="68"/>
      <c r="I512" s="68">
        <f t="shared" si="184"/>
        <v>0</v>
      </c>
      <c r="J512" s="68">
        <f t="shared" si="185"/>
        <v>0</v>
      </c>
      <c r="K512" s="68">
        <f t="shared" si="186"/>
        <v>0</v>
      </c>
      <c r="L512" s="68">
        <f t="shared" si="187"/>
        <v>0</v>
      </c>
      <c r="M512" s="68"/>
      <c r="N512" s="72"/>
      <c r="O512" s="8"/>
    </row>
    <row r="513" spans="1:15" s="9" customFormat="1" ht="24" customHeight="1">
      <c r="A513" s="268"/>
      <c r="B513" s="75" t="s">
        <v>1211</v>
      </c>
      <c r="C513" s="75" t="s">
        <v>239</v>
      </c>
      <c r="D513" s="77" t="s">
        <v>168</v>
      </c>
      <c r="E513" s="74" t="s">
        <v>344</v>
      </c>
      <c r="F513" s="68">
        <v>10</v>
      </c>
      <c r="G513" s="68"/>
      <c r="H513" s="68"/>
      <c r="I513" s="68">
        <f t="shared" si="184"/>
        <v>0</v>
      </c>
      <c r="J513" s="68">
        <f t="shared" si="185"/>
        <v>0</v>
      </c>
      <c r="K513" s="68">
        <f t="shared" si="186"/>
        <v>0</v>
      </c>
      <c r="L513" s="68">
        <f t="shared" si="187"/>
        <v>0</v>
      </c>
      <c r="M513" s="68"/>
      <c r="N513" s="72"/>
      <c r="O513" s="8"/>
    </row>
    <row r="514" spans="1:15" s="9" customFormat="1" ht="24" customHeight="1">
      <c r="A514" s="268"/>
      <c r="B514" s="75" t="s">
        <v>1212</v>
      </c>
      <c r="C514" s="75" t="s">
        <v>239</v>
      </c>
      <c r="D514" s="77" t="s">
        <v>168</v>
      </c>
      <c r="E514" s="74" t="s">
        <v>344</v>
      </c>
      <c r="F514" s="68">
        <v>3</v>
      </c>
      <c r="G514" s="68"/>
      <c r="H514" s="68"/>
      <c r="I514" s="68">
        <f t="shared" si="184"/>
        <v>0</v>
      </c>
      <c r="J514" s="68">
        <f t="shared" si="185"/>
        <v>0</v>
      </c>
      <c r="K514" s="68">
        <f t="shared" si="186"/>
        <v>0</v>
      </c>
      <c r="L514" s="68">
        <f t="shared" si="187"/>
        <v>0</v>
      </c>
      <c r="M514" s="68"/>
      <c r="N514" s="72"/>
      <c r="O514" s="8"/>
    </row>
    <row r="515" spans="1:15" s="9" customFormat="1" ht="12.75" customHeight="1">
      <c r="A515" s="268"/>
      <c r="B515" s="75" t="s">
        <v>1213</v>
      </c>
      <c r="C515" s="75">
        <v>90020</v>
      </c>
      <c r="D515" s="77" t="s">
        <v>383</v>
      </c>
      <c r="E515" s="74" t="s">
        <v>344</v>
      </c>
      <c r="F515" s="68">
        <v>2</v>
      </c>
      <c r="G515" s="68"/>
      <c r="H515" s="68"/>
      <c r="I515" s="68">
        <f t="shared" si="184"/>
        <v>0</v>
      </c>
      <c r="J515" s="68">
        <f t="shared" si="185"/>
        <v>0</v>
      </c>
      <c r="K515" s="68">
        <f t="shared" si="186"/>
        <v>0</v>
      </c>
      <c r="L515" s="68">
        <f t="shared" si="187"/>
        <v>0</v>
      </c>
      <c r="M515" s="68"/>
      <c r="N515" s="72"/>
      <c r="O515" s="8"/>
    </row>
    <row r="516" spans="1:15" s="9" customFormat="1" ht="12.75" customHeight="1">
      <c r="A516" s="268"/>
      <c r="B516" s="75" t="s">
        <v>1214</v>
      </c>
      <c r="C516" s="75">
        <v>90141</v>
      </c>
      <c r="D516" s="77" t="s">
        <v>405</v>
      </c>
      <c r="E516" s="74" t="s">
        <v>344</v>
      </c>
      <c r="F516" s="68">
        <v>3</v>
      </c>
      <c r="G516" s="68"/>
      <c r="H516" s="68"/>
      <c r="I516" s="68">
        <f t="shared" si="184"/>
        <v>0</v>
      </c>
      <c r="J516" s="68">
        <f t="shared" si="185"/>
        <v>0</v>
      </c>
      <c r="K516" s="68">
        <f t="shared" si="186"/>
        <v>0</v>
      </c>
      <c r="L516" s="68">
        <f t="shared" si="187"/>
        <v>0</v>
      </c>
      <c r="M516" s="68"/>
      <c r="N516" s="72"/>
      <c r="O516" s="8"/>
    </row>
    <row r="517" spans="1:15" s="9" customFormat="1" ht="12.75" customHeight="1">
      <c r="A517" s="268"/>
      <c r="B517" s="75" t="s">
        <v>1215</v>
      </c>
      <c r="C517" s="75">
        <v>90423</v>
      </c>
      <c r="D517" s="77" t="s">
        <v>516</v>
      </c>
      <c r="E517" s="74" t="s">
        <v>345</v>
      </c>
      <c r="F517" s="68">
        <v>92</v>
      </c>
      <c r="G517" s="68"/>
      <c r="H517" s="68"/>
      <c r="I517" s="68">
        <f t="shared" si="184"/>
        <v>0</v>
      </c>
      <c r="J517" s="68">
        <f t="shared" si="185"/>
        <v>0</v>
      </c>
      <c r="K517" s="68">
        <f t="shared" si="186"/>
        <v>0</v>
      </c>
      <c r="L517" s="68">
        <f t="shared" si="187"/>
        <v>0</v>
      </c>
      <c r="M517" s="68"/>
      <c r="N517" s="72"/>
      <c r="O517" s="8"/>
    </row>
    <row r="518" spans="1:15" s="9" customFormat="1" ht="12.75" customHeight="1">
      <c r="A518" s="268"/>
      <c r="B518" s="75" t="s">
        <v>1216</v>
      </c>
      <c r="C518" s="75">
        <v>90452</v>
      </c>
      <c r="D518" s="77" t="s">
        <v>545</v>
      </c>
      <c r="E518" s="74" t="s">
        <v>344</v>
      </c>
      <c r="F518" s="68">
        <v>4</v>
      </c>
      <c r="G518" s="68"/>
      <c r="H518" s="68"/>
      <c r="I518" s="68">
        <f t="shared" si="184"/>
        <v>0</v>
      </c>
      <c r="J518" s="68">
        <f t="shared" si="185"/>
        <v>0</v>
      </c>
      <c r="K518" s="68">
        <f t="shared" si="186"/>
        <v>0</v>
      </c>
      <c r="L518" s="68">
        <f t="shared" si="187"/>
        <v>0</v>
      </c>
      <c r="M518" s="68"/>
      <c r="N518" s="72"/>
      <c r="O518" s="8"/>
    </row>
    <row r="519" spans="1:15" s="9" customFormat="1" ht="12.75" customHeight="1">
      <c r="A519" s="268"/>
      <c r="B519" s="75" t="s">
        <v>1217</v>
      </c>
      <c r="C519" s="75">
        <v>90407</v>
      </c>
      <c r="D519" s="77" t="s">
        <v>500</v>
      </c>
      <c r="E519" s="74" t="s">
        <v>245</v>
      </c>
      <c r="F519" s="68">
        <v>4</v>
      </c>
      <c r="G519" s="68"/>
      <c r="H519" s="68"/>
      <c r="I519" s="68">
        <f t="shared" si="184"/>
        <v>0</v>
      </c>
      <c r="J519" s="68">
        <f t="shared" si="185"/>
        <v>0</v>
      </c>
      <c r="K519" s="68">
        <f t="shared" si="186"/>
        <v>0</v>
      </c>
      <c r="L519" s="68">
        <f t="shared" si="187"/>
        <v>0</v>
      </c>
      <c r="M519" s="68"/>
      <c r="N519" s="72"/>
      <c r="O519" s="8"/>
    </row>
    <row r="520" spans="1:15" s="9" customFormat="1" ht="24" customHeight="1">
      <c r="A520" s="268"/>
      <c r="B520" s="75" t="s">
        <v>1218</v>
      </c>
      <c r="C520" s="75">
        <v>83423</v>
      </c>
      <c r="D520" s="151" t="s">
        <v>30</v>
      </c>
      <c r="E520" s="64" t="s">
        <v>345</v>
      </c>
      <c r="F520" s="68">
        <v>184</v>
      </c>
      <c r="G520" s="69"/>
      <c r="H520" s="69"/>
      <c r="I520" s="69">
        <f t="shared" si="184"/>
        <v>0</v>
      </c>
      <c r="J520" s="69">
        <f t="shared" si="185"/>
        <v>0</v>
      </c>
      <c r="K520" s="69">
        <f t="shared" si="186"/>
        <v>0</v>
      </c>
      <c r="L520" s="69">
        <f t="shared" si="187"/>
        <v>0</v>
      </c>
      <c r="M520" s="69"/>
      <c r="N520" s="72"/>
      <c r="O520" s="8"/>
    </row>
    <row r="521" spans="1:15" s="9" customFormat="1" ht="24" customHeight="1">
      <c r="A521" s="268"/>
      <c r="B521" s="75" t="s">
        <v>1219</v>
      </c>
      <c r="C521" s="75">
        <v>83420</v>
      </c>
      <c r="D521" s="151" t="s">
        <v>27</v>
      </c>
      <c r="E521" s="64" t="s">
        <v>345</v>
      </c>
      <c r="F521" s="68">
        <v>46</v>
      </c>
      <c r="G521" s="69"/>
      <c r="H521" s="69"/>
      <c r="I521" s="69">
        <f t="shared" si="184"/>
        <v>0</v>
      </c>
      <c r="J521" s="69">
        <f t="shared" si="185"/>
        <v>0</v>
      </c>
      <c r="K521" s="69">
        <f t="shared" si="186"/>
        <v>0</v>
      </c>
      <c r="L521" s="69">
        <f t="shared" si="187"/>
        <v>0</v>
      </c>
      <c r="M521" s="69"/>
      <c r="N521" s="72"/>
      <c r="O521" s="8"/>
    </row>
    <row r="522" spans="1:15" s="9" customFormat="1" ht="12" customHeight="1">
      <c r="A522" s="268"/>
      <c r="B522" s="75" t="s">
        <v>1220</v>
      </c>
      <c r="C522" s="75"/>
      <c r="D522" s="275" t="s">
        <v>1221</v>
      </c>
      <c r="E522" s="76"/>
      <c r="F522" s="68"/>
      <c r="G522" s="68"/>
      <c r="H522" s="68"/>
      <c r="I522" s="68" t="str">
        <f t="shared" si="184"/>
        <v/>
      </c>
      <c r="J522" s="68" t="str">
        <f t="shared" si="185"/>
        <v/>
      </c>
      <c r="K522" s="68" t="str">
        <f t="shared" si="186"/>
        <v/>
      </c>
      <c r="L522" s="68" t="str">
        <f t="shared" si="187"/>
        <v/>
      </c>
      <c r="M522" s="68"/>
      <c r="N522" s="72"/>
      <c r="O522" s="8"/>
    </row>
    <row r="523" spans="1:15" s="9" customFormat="1" ht="84" customHeight="1">
      <c r="A523" s="268"/>
      <c r="B523" s="75" t="s">
        <v>1222</v>
      </c>
      <c r="C523" s="75">
        <v>90436</v>
      </c>
      <c r="D523" s="77" t="s">
        <v>529</v>
      </c>
      <c r="E523" s="74" t="s">
        <v>344</v>
      </c>
      <c r="F523" s="68">
        <v>38</v>
      </c>
      <c r="G523" s="68"/>
      <c r="H523" s="68"/>
      <c r="I523" s="68">
        <f t="shared" si="184"/>
        <v>0</v>
      </c>
      <c r="J523" s="68">
        <f t="shared" si="185"/>
        <v>0</v>
      </c>
      <c r="K523" s="68">
        <f t="shared" si="186"/>
        <v>0</v>
      </c>
      <c r="L523" s="68">
        <f t="shared" si="187"/>
        <v>0</v>
      </c>
      <c r="M523" s="68"/>
      <c r="N523" s="72"/>
      <c r="O523" s="8"/>
    </row>
    <row r="524" spans="1:15" s="9" customFormat="1" ht="84" customHeight="1">
      <c r="A524" s="268"/>
      <c r="B524" s="75" t="s">
        <v>1223</v>
      </c>
      <c r="C524" s="75">
        <v>90437</v>
      </c>
      <c r="D524" s="77" t="s">
        <v>530</v>
      </c>
      <c r="E524" s="74" t="s">
        <v>344</v>
      </c>
      <c r="F524" s="68">
        <v>3</v>
      </c>
      <c r="G524" s="68"/>
      <c r="H524" s="68"/>
      <c r="I524" s="68">
        <f t="shared" si="184"/>
        <v>0</v>
      </c>
      <c r="J524" s="68">
        <f t="shared" si="185"/>
        <v>0</v>
      </c>
      <c r="K524" s="68">
        <f t="shared" si="186"/>
        <v>0</v>
      </c>
      <c r="L524" s="68">
        <f t="shared" si="187"/>
        <v>0</v>
      </c>
      <c r="M524" s="68"/>
      <c r="N524" s="72"/>
      <c r="O524" s="8"/>
    </row>
    <row r="525" spans="1:15" s="9" customFormat="1" ht="48" customHeight="1">
      <c r="A525" s="268"/>
      <c r="B525" s="75" t="s">
        <v>1224</v>
      </c>
      <c r="C525" s="75">
        <v>90435</v>
      </c>
      <c r="D525" s="77" t="s">
        <v>528</v>
      </c>
      <c r="E525" s="74" t="s">
        <v>344</v>
      </c>
      <c r="F525" s="68">
        <v>11</v>
      </c>
      <c r="G525" s="68"/>
      <c r="H525" s="68"/>
      <c r="I525" s="68">
        <f t="shared" si="184"/>
        <v>0</v>
      </c>
      <c r="J525" s="68">
        <f t="shared" si="185"/>
        <v>0</v>
      </c>
      <c r="K525" s="68">
        <f t="shared" si="186"/>
        <v>0</v>
      </c>
      <c r="L525" s="68">
        <f t="shared" si="187"/>
        <v>0</v>
      </c>
      <c r="M525" s="68"/>
      <c r="N525" s="72"/>
      <c r="O525" s="8"/>
    </row>
    <row r="526" spans="1:15" s="9" customFormat="1" ht="12" customHeight="1">
      <c r="A526" s="268"/>
      <c r="B526" s="75" t="s">
        <v>1225</v>
      </c>
      <c r="C526" s="75" t="s">
        <v>243</v>
      </c>
      <c r="D526" s="77" t="s">
        <v>244</v>
      </c>
      <c r="E526" s="74" t="s">
        <v>344</v>
      </c>
      <c r="F526" s="68">
        <v>1</v>
      </c>
      <c r="G526" s="68"/>
      <c r="H526" s="68"/>
      <c r="I526" s="68">
        <f t="shared" si="184"/>
        <v>0</v>
      </c>
      <c r="J526" s="68">
        <f t="shared" si="185"/>
        <v>0</v>
      </c>
      <c r="K526" s="68">
        <f t="shared" si="186"/>
        <v>0</v>
      </c>
      <c r="L526" s="68">
        <f t="shared" si="187"/>
        <v>0</v>
      </c>
      <c r="M526" s="68"/>
      <c r="N526" s="72"/>
      <c r="O526" s="8"/>
    </row>
    <row r="527" spans="1:15" s="9" customFormat="1" ht="12">
      <c r="A527" s="268"/>
      <c r="B527" s="75" t="s">
        <v>1226</v>
      </c>
      <c r="C527" s="75">
        <v>90539</v>
      </c>
      <c r="D527" s="77" t="s">
        <v>578</v>
      </c>
      <c r="E527" s="74" t="s">
        <v>344</v>
      </c>
      <c r="F527" s="68">
        <v>5</v>
      </c>
      <c r="G527" s="68"/>
      <c r="H527" s="68"/>
      <c r="I527" s="68">
        <f t="shared" si="184"/>
        <v>0</v>
      </c>
      <c r="J527" s="68">
        <f t="shared" si="185"/>
        <v>0</v>
      </c>
      <c r="K527" s="68">
        <f t="shared" si="186"/>
        <v>0</v>
      </c>
      <c r="L527" s="68">
        <f t="shared" si="187"/>
        <v>0</v>
      </c>
      <c r="M527" s="68"/>
      <c r="N527" s="72"/>
      <c r="O527" s="8"/>
    </row>
    <row r="528" spans="1:15" s="9" customFormat="1" ht="12.75" customHeight="1">
      <c r="A528" s="268"/>
      <c r="B528" s="75" t="s">
        <v>1227</v>
      </c>
      <c r="C528" s="75">
        <v>90428</v>
      </c>
      <c r="D528" s="77" t="s">
        <v>521</v>
      </c>
      <c r="E528" s="74" t="s">
        <v>344</v>
      </c>
      <c r="F528" s="68">
        <v>11</v>
      </c>
      <c r="G528" s="68"/>
      <c r="H528" s="68"/>
      <c r="I528" s="68">
        <f t="shared" si="184"/>
        <v>0</v>
      </c>
      <c r="J528" s="68">
        <f t="shared" si="185"/>
        <v>0</v>
      </c>
      <c r="K528" s="68">
        <f t="shared" si="186"/>
        <v>0</v>
      </c>
      <c r="L528" s="68">
        <f t="shared" si="187"/>
        <v>0</v>
      </c>
      <c r="M528" s="68"/>
      <c r="N528" s="72"/>
      <c r="O528" s="8"/>
    </row>
    <row r="529" spans="1:15" s="9" customFormat="1" ht="12.75" customHeight="1">
      <c r="A529" s="268"/>
      <c r="B529" s="75" t="s">
        <v>1228</v>
      </c>
      <c r="C529" s="75">
        <v>90429</v>
      </c>
      <c r="D529" s="77" t="s">
        <v>522</v>
      </c>
      <c r="E529" s="74" t="s">
        <v>344</v>
      </c>
      <c r="F529" s="68">
        <v>4</v>
      </c>
      <c r="G529" s="68"/>
      <c r="H529" s="68"/>
      <c r="I529" s="68">
        <f t="shared" si="184"/>
        <v>0</v>
      </c>
      <c r="J529" s="68">
        <f t="shared" si="185"/>
        <v>0</v>
      </c>
      <c r="K529" s="68">
        <f t="shared" si="186"/>
        <v>0</v>
      </c>
      <c r="L529" s="68">
        <f t="shared" si="187"/>
        <v>0</v>
      </c>
      <c r="M529" s="68"/>
      <c r="N529" s="72"/>
      <c r="O529" s="8"/>
    </row>
    <row r="530" spans="1:15" s="9" customFormat="1" ht="12.75" customHeight="1">
      <c r="A530" s="268"/>
      <c r="B530" s="75" t="s">
        <v>1229</v>
      </c>
      <c r="C530" s="75">
        <v>90427</v>
      </c>
      <c r="D530" s="77" t="s">
        <v>520</v>
      </c>
      <c r="E530" s="74" t="s">
        <v>344</v>
      </c>
      <c r="F530" s="68">
        <v>1</v>
      </c>
      <c r="G530" s="68"/>
      <c r="H530" s="68"/>
      <c r="I530" s="68">
        <f t="shared" si="184"/>
        <v>0</v>
      </c>
      <c r="J530" s="68">
        <f t="shared" si="185"/>
        <v>0</v>
      </c>
      <c r="K530" s="68">
        <f t="shared" si="186"/>
        <v>0</v>
      </c>
      <c r="L530" s="68">
        <f t="shared" si="187"/>
        <v>0</v>
      </c>
      <c r="M530" s="68"/>
      <c r="N530" s="72"/>
      <c r="O530" s="8"/>
    </row>
    <row r="531" spans="1:15" s="9" customFormat="1" ht="24" customHeight="1">
      <c r="A531" s="268"/>
      <c r="B531" s="75" t="s">
        <v>1230</v>
      </c>
      <c r="C531" s="75">
        <v>83466</v>
      </c>
      <c r="D531" s="151" t="s">
        <v>120</v>
      </c>
      <c r="E531" s="64" t="s">
        <v>344</v>
      </c>
      <c r="F531" s="68">
        <v>10</v>
      </c>
      <c r="G531" s="69"/>
      <c r="H531" s="69"/>
      <c r="I531" s="69">
        <f t="shared" si="184"/>
        <v>0</v>
      </c>
      <c r="J531" s="69">
        <f t="shared" si="185"/>
        <v>0</v>
      </c>
      <c r="K531" s="69">
        <f t="shared" si="186"/>
        <v>0</v>
      </c>
      <c r="L531" s="69">
        <f t="shared" si="187"/>
        <v>0</v>
      </c>
      <c r="M531" s="69"/>
      <c r="N531" s="72"/>
      <c r="O531" s="8"/>
    </row>
    <row r="532" spans="1:15" s="9" customFormat="1" ht="12.75" customHeight="1">
      <c r="A532" s="268"/>
      <c r="B532" s="75" t="s">
        <v>1231</v>
      </c>
      <c r="C532" s="75">
        <v>90430</v>
      </c>
      <c r="D532" s="77" t="s">
        <v>523</v>
      </c>
      <c r="E532" s="74" t="s">
        <v>344</v>
      </c>
      <c r="F532" s="68">
        <v>1</v>
      </c>
      <c r="G532" s="68"/>
      <c r="H532" s="68"/>
      <c r="I532" s="68">
        <f t="shared" si="184"/>
        <v>0</v>
      </c>
      <c r="J532" s="68">
        <f t="shared" si="185"/>
        <v>0</v>
      </c>
      <c r="K532" s="68">
        <f t="shared" si="186"/>
        <v>0</v>
      </c>
      <c r="L532" s="68">
        <f t="shared" si="187"/>
        <v>0</v>
      </c>
      <c r="M532" s="68"/>
      <c r="N532" s="72"/>
      <c r="O532" s="8"/>
    </row>
    <row r="533" spans="1:15" s="9" customFormat="1" ht="12">
      <c r="A533" s="268"/>
      <c r="B533" s="75" t="s">
        <v>1232</v>
      </c>
      <c r="C533" s="75">
        <v>90434</v>
      </c>
      <c r="D533" s="77" t="s">
        <v>527</v>
      </c>
      <c r="E533" s="74" t="s">
        <v>344</v>
      </c>
      <c r="F533" s="68">
        <v>1</v>
      </c>
      <c r="G533" s="68"/>
      <c r="H533" s="68"/>
      <c r="I533" s="68">
        <f t="shared" si="184"/>
        <v>0</v>
      </c>
      <c r="J533" s="68">
        <f t="shared" si="185"/>
        <v>0</v>
      </c>
      <c r="K533" s="68">
        <f t="shared" si="186"/>
        <v>0</v>
      </c>
      <c r="L533" s="68">
        <f t="shared" si="187"/>
        <v>0</v>
      </c>
      <c r="M533" s="68"/>
      <c r="N533" s="72"/>
      <c r="O533" s="8"/>
    </row>
    <row r="534" spans="1:15" s="9" customFormat="1" ht="24" customHeight="1">
      <c r="A534" s="268"/>
      <c r="B534" s="75" t="s">
        <v>1233</v>
      </c>
      <c r="C534" s="75">
        <v>72334</v>
      </c>
      <c r="D534" s="151" t="s">
        <v>242</v>
      </c>
      <c r="E534" s="64" t="s">
        <v>344</v>
      </c>
      <c r="F534" s="68">
        <v>1</v>
      </c>
      <c r="G534" s="69"/>
      <c r="H534" s="69"/>
      <c r="I534" s="69">
        <f t="shared" si="184"/>
        <v>0</v>
      </c>
      <c r="J534" s="69">
        <f t="shared" si="185"/>
        <v>0</v>
      </c>
      <c r="K534" s="69">
        <f t="shared" si="186"/>
        <v>0</v>
      </c>
      <c r="L534" s="69">
        <f t="shared" si="187"/>
        <v>0</v>
      </c>
      <c r="M534" s="69"/>
      <c r="N534" s="72"/>
      <c r="O534" s="8"/>
    </row>
    <row r="535" spans="1:15" s="9" customFormat="1" ht="12" customHeight="1">
      <c r="A535" s="268"/>
      <c r="B535" s="75" t="s">
        <v>1234</v>
      </c>
      <c r="C535" s="75">
        <v>83566</v>
      </c>
      <c r="D535" s="151" t="s">
        <v>20</v>
      </c>
      <c r="E535" s="64" t="s">
        <v>344</v>
      </c>
      <c r="F535" s="68">
        <v>61</v>
      </c>
      <c r="G535" s="69"/>
      <c r="H535" s="69"/>
      <c r="I535" s="69">
        <f t="shared" si="184"/>
        <v>0</v>
      </c>
      <c r="J535" s="69">
        <f t="shared" si="185"/>
        <v>0</v>
      </c>
      <c r="K535" s="69">
        <f t="shared" si="186"/>
        <v>0</v>
      </c>
      <c r="L535" s="69">
        <f t="shared" si="187"/>
        <v>0</v>
      </c>
      <c r="M535" s="69"/>
      <c r="N535" s="72"/>
      <c r="O535" s="8"/>
    </row>
    <row r="536" spans="1:15" s="9" customFormat="1" ht="12.75" customHeight="1">
      <c r="A536" s="268"/>
      <c r="B536" s="75" t="s">
        <v>1235</v>
      </c>
      <c r="C536" s="75">
        <v>90450</v>
      </c>
      <c r="D536" s="77" t="s">
        <v>543</v>
      </c>
      <c r="E536" s="74" t="s">
        <v>344</v>
      </c>
      <c r="F536" s="68">
        <v>9</v>
      </c>
      <c r="G536" s="68"/>
      <c r="H536" s="68"/>
      <c r="I536" s="68">
        <f>IF(F536="","",G536+H536)</f>
        <v>0</v>
      </c>
      <c r="J536" s="68">
        <f>IF(F536="","",ROUND((F536*G536),2))</f>
        <v>0</v>
      </c>
      <c r="K536" s="68">
        <f>IF(F536="","",ROUND((F536*H536),2))</f>
        <v>0</v>
      </c>
      <c r="L536" s="68">
        <f>IF(F536="","",ROUND((F536*I536),2))</f>
        <v>0</v>
      </c>
      <c r="M536" s="68"/>
      <c r="N536" s="72"/>
      <c r="O536" s="8"/>
    </row>
    <row r="537" spans="1:15" s="9" customFormat="1" ht="12" customHeight="1">
      <c r="A537" s="268"/>
      <c r="B537" s="75" t="s">
        <v>1236</v>
      </c>
      <c r="C537" s="75">
        <v>83566</v>
      </c>
      <c r="D537" s="151" t="s">
        <v>20</v>
      </c>
      <c r="E537" s="64" t="s">
        <v>344</v>
      </c>
      <c r="F537" s="68">
        <v>6</v>
      </c>
      <c r="G537" s="69"/>
      <c r="H537" s="69"/>
      <c r="I537" s="69">
        <f t="shared" ref="I537" si="196">IF(F537="","",G537+H537)</f>
        <v>0</v>
      </c>
      <c r="J537" s="69">
        <f t="shared" ref="J537" si="197">IF(F537="","",ROUND((F537*G537),2))</f>
        <v>0</v>
      </c>
      <c r="K537" s="69">
        <f t="shared" ref="K537" si="198">IF(F537="","",ROUND((F537*H537),2))</f>
        <v>0</v>
      </c>
      <c r="L537" s="69">
        <f t="shared" ref="L537" si="199">IF(F537="","",ROUND((F537*I537),2))</f>
        <v>0</v>
      </c>
      <c r="M537" s="69"/>
      <c r="N537" s="72"/>
      <c r="O537" s="8"/>
    </row>
    <row r="538" spans="1:15" s="9" customFormat="1" ht="24" customHeight="1">
      <c r="A538" s="268"/>
      <c r="B538" s="75" t="s">
        <v>1237</v>
      </c>
      <c r="C538" s="75">
        <v>90443</v>
      </c>
      <c r="D538" s="77" t="s">
        <v>536</v>
      </c>
      <c r="E538" s="74" t="s">
        <v>344</v>
      </c>
      <c r="F538" s="68">
        <v>4</v>
      </c>
      <c r="G538" s="68"/>
      <c r="H538" s="68"/>
      <c r="I538" s="68">
        <f>IF(F538="","",G538+H538)</f>
        <v>0</v>
      </c>
      <c r="J538" s="68">
        <f>IF(F538="","",ROUND((F538*G538),2))</f>
        <v>0</v>
      </c>
      <c r="K538" s="68">
        <f>IF(F538="","",ROUND((F538*H538),2))</f>
        <v>0</v>
      </c>
      <c r="L538" s="68">
        <f>IF(F538="","",ROUND((F538*I538),2))</f>
        <v>0</v>
      </c>
      <c r="M538" s="68"/>
      <c r="N538" s="72"/>
      <c r="O538" s="8"/>
    </row>
    <row r="539" spans="1:15" s="9" customFormat="1" ht="12" customHeight="1">
      <c r="A539" s="268"/>
      <c r="B539" s="75" t="s">
        <v>1238</v>
      </c>
      <c r="C539" s="75">
        <v>83387</v>
      </c>
      <c r="D539" s="151" t="s">
        <v>57</v>
      </c>
      <c r="E539" s="64" t="s">
        <v>344</v>
      </c>
      <c r="F539" s="68">
        <v>100</v>
      </c>
      <c r="G539" s="69"/>
      <c r="H539" s="69"/>
      <c r="I539" s="69">
        <f t="shared" ref="I539:I540" si="200">IF(F539="","",G539+H539)</f>
        <v>0</v>
      </c>
      <c r="J539" s="69">
        <f t="shared" ref="J539:J540" si="201">IF(F539="","",ROUND((F539*G539),2))</f>
        <v>0</v>
      </c>
      <c r="K539" s="69">
        <f t="shared" ref="K539:K540" si="202">IF(F539="","",ROUND((F539*H539),2))</f>
        <v>0</v>
      </c>
      <c r="L539" s="69">
        <f t="shared" ref="L539:L540" si="203">IF(F539="","",ROUND((F539*I539),2))</f>
        <v>0</v>
      </c>
      <c r="M539" s="69"/>
      <c r="N539" s="72"/>
      <c r="O539" s="8"/>
    </row>
    <row r="540" spans="1:15" s="9" customFormat="1" ht="12" customHeight="1">
      <c r="A540" s="268"/>
      <c r="B540" s="75" t="s">
        <v>1239</v>
      </c>
      <c r="C540" s="75">
        <v>83386</v>
      </c>
      <c r="D540" s="151" t="s">
        <v>118</v>
      </c>
      <c r="E540" s="64" t="s">
        <v>344</v>
      </c>
      <c r="F540" s="68">
        <v>9</v>
      </c>
      <c r="G540" s="69"/>
      <c r="H540" s="69"/>
      <c r="I540" s="69">
        <f t="shared" si="200"/>
        <v>0</v>
      </c>
      <c r="J540" s="69">
        <f t="shared" si="201"/>
        <v>0</v>
      </c>
      <c r="K540" s="69">
        <f t="shared" si="202"/>
        <v>0</v>
      </c>
      <c r="L540" s="69">
        <f t="shared" si="203"/>
        <v>0</v>
      </c>
      <c r="M540" s="69"/>
      <c r="N540" s="72"/>
      <c r="O540" s="8"/>
    </row>
    <row r="541" spans="1:15" s="9" customFormat="1" ht="24" customHeight="1">
      <c r="A541" s="268"/>
      <c r="B541" s="75" t="s">
        <v>1240</v>
      </c>
      <c r="C541" s="75">
        <v>90146</v>
      </c>
      <c r="D541" s="77" t="s">
        <v>406</v>
      </c>
      <c r="E541" s="74" t="s">
        <v>345</v>
      </c>
      <c r="F541" s="68">
        <v>126</v>
      </c>
      <c r="G541" s="68"/>
      <c r="H541" s="68"/>
      <c r="I541" s="68">
        <f t="shared" si="184"/>
        <v>0</v>
      </c>
      <c r="J541" s="68">
        <f t="shared" si="185"/>
        <v>0</v>
      </c>
      <c r="K541" s="68">
        <f t="shared" si="186"/>
        <v>0</v>
      </c>
      <c r="L541" s="68">
        <f t="shared" si="187"/>
        <v>0</v>
      </c>
      <c r="M541" s="68"/>
      <c r="N541" s="72"/>
      <c r="O541" s="8"/>
    </row>
    <row r="542" spans="1:15" s="9" customFormat="1" ht="24">
      <c r="A542" s="268"/>
      <c r="B542" s="75" t="s">
        <v>1241</v>
      </c>
      <c r="C542" s="75">
        <v>90129</v>
      </c>
      <c r="D542" s="77" t="s">
        <v>403</v>
      </c>
      <c r="E542" s="74" t="s">
        <v>345</v>
      </c>
      <c r="F542" s="68">
        <v>9</v>
      </c>
      <c r="G542" s="68"/>
      <c r="H542" s="68"/>
      <c r="I542" s="68">
        <f t="shared" si="184"/>
        <v>0</v>
      </c>
      <c r="J542" s="68">
        <f t="shared" si="185"/>
        <v>0</v>
      </c>
      <c r="K542" s="68">
        <f t="shared" si="186"/>
        <v>0</v>
      </c>
      <c r="L542" s="68">
        <f t="shared" si="187"/>
        <v>0</v>
      </c>
      <c r="M542" s="68"/>
      <c r="N542" s="72"/>
      <c r="O542" s="8"/>
    </row>
    <row r="543" spans="1:15" s="9" customFormat="1" ht="24" customHeight="1">
      <c r="A543" s="268"/>
      <c r="B543" s="75" t="s">
        <v>1242</v>
      </c>
      <c r="C543" s="75">
        <v>73613</v>
      </c>
      <c r="D543" s="151" t="s">
        <v>49</v>
      </c>
      <c r="E543" s="64" t="s">
        <v>345</v>
      </c>
      <c r="F543" s="68">
        <v>500</v>
      </c>
      <c r="G543" s="69"/>
      <c r="H543" s="69"/>
      <c r="I543" s="69">
        <f t="shared" si="184"/>
        <v>0</v>
      </c>
      <c r="J543" s="69">
        <f t="shared" si="185"/>
        <v>0</v>
      </c>
      <c r="K543" s="69">
        <f t="shared" si="186"/>
        <v>0</v>
      </c>
      <c r="L543" s="69">
        <f t="shared" si="187"/>
        <v>0</v>
      </c>
      <c r="M543" s="69"/>
      <c r="N543" s="72"/>
      <c r="O543" s="8"/>
    </row>
    <row r="544" spans="1:15" s="9" customFormat="1" ht="24" customHeight="1">
      <c r="A544" s="268"/>
      <c r="B544" s="75" t="s">
        <v>1243</v>
      </c>
      <c r="C544" s="75" t="s">
        <v>50</v>
      </c>
      <c r="D544" s="77" t="s">
        <v>51</v>
      </c>
      <c r="E544" s="74" t="s">
        <v>345</v>
      </c>
      <c r="F544" s="68">
        <v>100</v>
      </c>
      <c r="G544" s="68"/>
      <c r="H544" s="68"/>
      <c r="I544" s="68">
        <f t="shared" si="184"/>
        <v>0</v>
      </c>
      <c r="J544" s="68">
        <f t="shared" si="185"/>
        <v>0</v>
      </c>
      <c r="K544" s="68">
        <f t="shared" si="186"/>
        <v>0</v>
      </c>
      <c r="L544" s="68">
        <f t="shared" si="187"/>
        <v>0</v>
      </c>
      <c r="M544" s="68"/>
      <c r="N544" s="72"/>
      <c r="O544" s="8"/>
    </row>
    <row r="545" spans="1:15" s="9" customFormat="1" ht="24" customHeight="1">
      <c r="A545" s="268"/>
      <c r="B545" s="75" t="s">
        <v>1244</v>
      </c>
      <c r="C545" s="75" t="s">
        <v>152</v>
      </c>
      <c r="D545" s="77" t="s">
        <v>153</v>
      </c>
      <c r="E545" s="74" t="s">
        <v>345</v>
      </c>
      <c r="F545" s="68">
        <v>1400</v>
      </c>
      <c r="G545" s="68"/>
      <c r="H545" s="68"/>
      <c r="I545" s="68">
        <f t="shared" si="184"/>
        <v>0</v>
      </c>
      <c r="J545" s="68">
        <f t="shared" si="185"/>
        <v>0</v>
      </c>
      <c r="K545" s="68">
        <f t="shared" si="186"/>
        <v>0</v>
      </c>
      <c r="L545" s="68">
        <f t="shared" si="187"/>
        <v>0</v>
      </c>
      <c r="M545" s="68"/>
      <c r="N545" s="72"/>
      <c r="O545" s="8"/>
    </row>
    <row r="546" spans="1:15" s="9" customFormat="1" ht="24" customHeight="1">
      <c r="A546" s="268"/>
      <c r="B546" s="75" t="s">
        <v>1245</v>
      </c>
      <c r="C546" s="75" t="s">
        <v>156</v>
      </c>
      <c r="D546" s="77" t="s">
        <v>157</v>
      </c>
      <c r="E546" s="74" t="s">
        <v>345</v>
      </c>
      <c r="F546" s="68">
        <v>400</v>
      </c>
      <c r="G546" s="68"/>
      <c r="H546" s="68"/>
      <c r="I546" s="68">
        <f t="shared" ref="I546" si="204">IF(F546="","",G546+H546)</f>
        <v>0</v>
      </c>
      <c r="J546" s="68">
        <f t="shared" ref="J546" si="205">IF(F546="","",ROUND((F546*G546),2))</f>
        <v>0</v>
      </c>
      <c r="K546" s="68">
        <f t="shared" ref="K546" si="206">IF(F546="","",ROUND((F546*H546),2))</f>
        <v>0</v>
      </c>
      <c r="L546" s="68">
        <f t="shared" ref="L546" si="207">IF(F546="","",ROUND((F546*I546),2))</f>
        <v>0</v>
      </c>
      <c r="M546" s="68"/>
      <c r="N546" s="72"/>
      <c r="O546" s="8"/>
    </row>
    <row r="547" spans="1:15" s="9" customFormat="1" ht="12" customHeight="1">
      <c r="A547" s="268"/>
      <c r="B547" s="75" t="s">
        <v>1246</v>
      </c>
      <c r="C547" s="75"/>
      <c r="D547" s="275" t="s">
        <v>1247</v>
      </c>
      <c r="E547" s="76"/>
      <c r="F547" s="68"/>
      <c r="G547" s="68"/>
      <c r="H547" s="68"/>
      <c r="I547" s="68" t="str">
        <f t="shared" ref="I547:I609" si="208">IF(F547="","",G547+H547)</f>
        <v/>
      </c>
      <c r="J547" s="68" t="str">
        <f t="shared" ref="J547:J609" si="209">IF(F547="","",ROUND((F547*G547),2))</f>
        <v/>
      </c>
      <c r="K547" s="68" t="str">
        <f t="shared" ref="K547:K609" si="210">IF(F547="","",ROUND((F547*H547),2))</f>
        <v/>
      </c>
      <c r="L547" s="68" t="str">
        <f t="shared" ref="L547:L609" si="211">IF(F547="","",ROUND((F547*I547),2))</f>
        <v/>
      </c>
      <c r="M547" s="68"/>
      <c r="N547" s="72"/>
      <c r="O547" s="8"/>
    </row>
    <row r="548" spans="1:15" s="9" customFormat="1" ht="36" customHeight="1">
      <c r="A548" s="268"/>
      <c r="B548" s="75" t="s">
        <v>1248</v>
      </c>
      <c r="C548" s="75" t="s">
        <v>237</v>
      </c>
      <c r="D548" s="77" t="s">
        <v>238</v>
      </c>
      <c r="E548" s="74" t="s">
        <v>344</v>
      </c>
      <c r="F548" s="68">
        <v>1</v>
      </c>
      <c r="G548" s="68"/>
      <c r="H548" s="68"/>
      <c r="I548" s="68">
        <f t="shared" si="208"/>
        <v>0</v>
      </c>
      <c r="J548" s="68">
        <f t="shared" si="209"/>
        <v>0</v>
      </c>
      <c r="K548" s="68">
        <f t="shared" si="210"/>
        <v>0</v>
      </c>
      <c r="L548" s="68">
        <f t="shared" si="211"/>
        <v>0</v>
      </c>
      <c r="M548" s="68"/>
      <c r="N548" s="72"/>
      <c r="O548" s="8"/>
    </row>
    <row r="549" spans="1:15" s="9" customFormat="1" ht="24" customHeight="1">
      <c r="A549" s="268"/>
      <c r="B549" s="75" t="s">
        <v>1249</v>
      </c>
      <c r="C549" s="75" t="s">
        <v>171</v>
      </c>
      <c r="D549" s="77" t="s">
        <v>172</v>
      </c>
      <c r="E549" s="74" t="s">
        <v>344</v>
      </c>
      <c r="F549" s="68">
        <v>1</v>
      </c>
      <c r="G549" s="68"/>
      <c r="H549" s="68"/>
      <c r="I549" s="68">
        <f t="shared" si="208"/>
        <v>0</v>
      </c>
      <c r="J549" s="68">
        <f t="shared" si="209"/>
        <v>0</v>
      </c>
      <c r="K549" s="68">
        <f t="shared" si="210"/>
        <v>0</v>
      </c>
      <c r="L549" s="68">
        <f t="shared" si="211"/>
        <v>0</v>
      </c>
      <c r="M549" s="68"/>
      <c r="N549" s="72"/>
      <c r="O549" s="8"/>
    </row>
    <row r="550" spans="1:15" s="9" customFormat="1" ht="24" customHeight="1">
      <c r="A550" s="268"/>
      <c r="B550" s="75" t="s">
        <v>1250</v>
      </c>
      <c r="C550" s="75" t="s">
        <v>239</v>
      </c>
      <c r="D550" s="77" t="s">
        <v>168</v>
      </c>
      <c r="E550" s="74" t="s">
        <v>344</v>
      </c>
      <c r="F550" s="68">
        <v>12</v>
      </c>
      <c r="G550" s="68"/>
      <c r="H550" s="68"/>
      <c r="I550" s="68">
        <f t="shared" si="208"/>
        <v>0</v>
      </c>
      <c r="J550" s="68">
        <f t="shared" si="209"/>
        <v>0</v>
      </c>
      <c r="K550" s="68">
        <f t="shared" si="210"/>
        <v>0</v>
      </c>
      <c r="L550" s="68">
        <f t="shared" si="211"/>
        <v>0</v>
      </c>
      <c r="M550" s="68"/>
      <c r="N550" s="72"/>
      <c r="O550" s="8"/>
    </row>
    <row r="551" spans="1:15" s="9" customFormat="1" ht="24" customHeight="1">
      <c r="A551" s="268"/>
      <c r="B551" s="75" t="s">
        <v>1251</v>
      </c>
      <c r="C551" s="75" t="s">
        <v>239</v>
      </c>
      <c r="D551" s="77" t="s">
        <v>168</v>
      </c>
      <c r="E551" s="74" t="s">
        <v>344</v>
      </c>
      <c r="F551" s="68">
        <v>3</v>
      </c>
      <c r="G551" s="68"/>
      <c r="H551" s="68"/>
      <c r="I551" s="68">
        <f t="shared" si="208"/>
        <v>0</v>
      </c>
      <c r="J551" s="68">
        <f t="shared" si="209"/>
        <v>0</v>
      </c>
      <c r="K551" s="68">
        <f t="shared" si="210"/>
        <v>0</v>
      </c>
      <c r="L551" s="68">
        <f t="shared" si="211"/>
        <v>0</v>
      </c>
      <c r="M551" s="68"/>
      <c r="N551" s="72"/>
      <c r="O551" s="8"/>
    </row>
    <row r="552" spans="1:15" s="9" customFormat="1" ht="12.75" customHeight="1">
      <c r="A552" s="268"/>
      <c r="B552" s="75" t="s">
        <v>1252</v>
      </c>
      <c r="C552" s="75">
        <v>90020</v>
      </c>
      <c r="D552" s="77" t="s">
        <v>383</v>
      </c>
      <c r="E552" s="74" t="s">
        <v>344</v>
      </c>
      <c r="F552" s="68">
        <v>2</v>
      </c>
      <c r="G552" s="68"/>
      <c r="H552" s="68"/>
      <c r="I552" s="68">
        <f t="shared" si="208"/>
        <v>0</v>
      </c>
      <c r="J552" s="68">
        <f t="shared" si="209"/>
        <v>0</v>
      </c>
      <c r="K552" s="68">
        <f t="shared" si="210"/>
        <v>0</v>
      </c>
      <c r="L552" s="68">
        <f t="shared" si="211"/>
        <v>0</v>
      </c>
      <c r="M552" s="68"/>
      <c r="N552" s="72"/>
      <c r="O552" s="8"/>
    </row>
    <row r="553" spans="1:15" s="9" customFormat="1" ht="12.75" customHeight="1">
      <c r="A553" s="268"/>
      <c r="B553" s="75" t="s">
        <v>1253</v>
      </c>
      <c r="C553" s="75">
        <v>90141</v>
      </c>
      <c r="D553" s="77" t="s">
        <v>405</v>
      </c>
      <c r="E553" s="74" t="s">
        <v>344</v>
      </c>
      <c r="F553" s="68">
        <v>3</v>
      </c>
      <c r="G553" s="68"/>
      <c r="H553" s="68"/>
      <c r="I553" s="68">
        <f t="shared" si="208"/>
        <v>0</v>
      </c>
      <c r="J553" s="68">
        <f t="shared" si="209"/>
        <v>0</v>
      </c>
      <c r="K553" s="68">
        <f t="shared" si="210"/>
        <v>0</v>
      </c>
      <c r="L553" s="68">
        <f t="shared" si="211"/>
        <v>0</v>
      </c>
      <c r="M553" s="68"/>
      <c r="N553" s="72"/>
      <c r="O553" s="8"/>
    </row>
    <row r="554" spans="1:15" s="9" customFormat="1" ht="12.75" customHeight="1">
      <c r="A554" s="268"/>
      <c r="B554" s="75" t="s">
        <v>1254</v>
      </c>
      <c r="C554" s="75">
        <v>90423</v>
      </c>
      <c r="D554" s="77" t="s">
        <v>516</v>
      </c>
      <c r="E554" s="74" t="s">
        <v>345</v>
      </c>
      <c r="F554" s="68">
        <v>106</v>
      </c>
      <c r="G554" s="68"/>
      <c r="H554" s="68"/>
      <c r="I554" s="68">
        <f t="shared" si="208"/>
        <v>0</v>
      </c>
      <c r="J554" s="68">
        <f t="shared" si="209"/>
        <v>0</v>
      </c>
      <c r="K554" s="68">
        <f t="shared" si="210"/>
        <v>0</v>
      </c>
      <c r="L554" s="68">
        <f t="shared" si="211"/>
        <v>0</v>
      </c>
      <c r="M554" s="68"/>
      <c r="N554" s="72"/>
      <c r="O554" s="8"/>
    </row>
    <row r="555" spans="1:15" s="9" customFormat="1" ht="12.75" customHeight="1">
      <c r="A555" s="268"/>
      <c r="B555" s="75" t="s">
        <v>1255</v>
      </c>
      <c r="C555" s="75">
        <v>90452</v>
      </c>
      <c r="D555" s="77" t="s">
        <v>545</v>
      </c>
      <c r="E555" s="74" t="s">
        <v>344</v>
      </c>
      <c r="F555" s="68">
        <v>4</v>
      </c>
      <c r="G555" s="68"/>
      <c r="H555" s="68"/>
      <c r="I555" s="68">
        <f t="shared" si="208"/>
        <v>0</v>
      </c>
      <c r="J555" s="68">
        <f t="shared" si="209"/>
        <v>0</v>
      </c>
      <c r="K555" s="68">
        <f t="shared" si="210"/>
        <v>0</v>
      </c>
      <c r="L555" s="68">
        <f t="shared" si="211"/>
        <v>0</v>
      </c>
      <c r="M555" s="68"/>
      <c r="N555" s="72"/>
      <c r="O555" s="8"/>
    </row>
    <row r="556" spans="1:15" s="9" customFormat="1" ht="12.75" customHeight="1">
      <c r="A556" s="268"/>
      <c r="B556" s="75" t="s">
        <v>1256</v>
      </c>
      <c r="C556" s="75">
        <v>90407</v>
      </c>
      <c r="D556" s="77" t="s">
        <v>500</v>
      </c>
      <c r="E556" s="74" t="s">
        <v>245</v>
      </c>
      <c r="F556" s="68">
        <v>4</v>
      </c>
      <c r="G556" s="68"/>
      <c r="H556" s="68"/>
      <c r="I556" s="68">
        <f t="shared" si="208"/>
        <v>0</v>
      </c>
      <c r="J556" s="68">
        <f t="shared" si="209"/>
        <v>0</v>
      </c>
      <c r="K556" s="68">
        <f t="shared" si="210"/>
        <v>0</v>
      </c>
      <c r="L556" s="68">
        <f t="shared" si="211"/>
        <v>0</v>
      </c>
      <c r="M556" s="68"/>
      <c r="N556" s="72"/>
      <c r="O556" s="8"/>
    </row>
    <row r="557" spans="1:15" s="9" customFormat="1" ht="24" customHeight="1">
      <c r="A557" s="268"/>
      <c r="B557" s="75" t="s">
        <v>1257</v>
      </c>
      <c r="C557" s="75">
        <v>83422</v>
      </c>
      <c r="D557" s="151" t="s">
        <v>29</v>
      </c>
      <c r="E557" s="64" t="s">
        <v>345</v>
      </c>
      <c r="F557" s="68">
        <v>212</v>
      </c>
      <c r="G557" s="69"/>
      <c r="H557" s="69"/>
      <c r="I557" s="69">
        <f t="shared" si="208"/>
        <v>0</v>
      </c>
      <c r="J557" s="69">
        <f t="shared" si="209"/>
        <v>0</v>
      </c>
      <c r="K557" s="69">
        <f t="shared" si="210"/>
        <v>0</v>
      </c>
      <c r="L557" s="69">
        <f t="shared" si="211"/>
        <v>0</v>
      </c>
      <c r="M557" s="69"/>
      <c r="N557" s="72"/>
      <c r="O557" s="8"/>
    </row>
    <row r="558" spans="1:15" s="9" customFormat="1" ht="24" customHeight="1">
      <c r="A558" s="268"/>
      <c r="B558" s="75" t="s">
        <v>1258</v>
      </c>
      <c r="C558" s="75">
        <v>83420</v>
      </c>
      <c r="D558" s="151" t="s">
        <v>27</v>
      </c>
      <c r="E558" s="64" t="s">
        <v>345</v>
      </c>
      <c r="F558" s="68">
        <v>53</v>
      </c>
      <c r="G558" s="69"/>
      <c r="H558" s="69"/>
      <c r="I558" s="69">
        <f t="shared" si="208"/>
        <v>0</v>
      </c>
      <c r="J558" s="69">
        <f t="shared" si="209"/>
        <v>0</v>
      </c>
      <c r="K558" s="69">
        <f t="shared" si="210"/>
        <v>0</v>
      </c>
      <c r="L558" s="69">
        <f t="shared" si="211"/>
        <v>0</v>
      </c>
      <c r="M558" s="69"/>
      <c r="N558" s="72"/>
      <c r="O558" s="8"/>
    </row>
    <row r="559" spans="1:15" s="9" customFormat="1" ht="12" customHeight="1">
      <c r="A559" s="268"/>
      <c r="B559" s="75" t="s">
        <v>1259</v>
      </c>
      <c r="C559" s="75"/>
      <c r="D559" s="275" t="s">
        <v>1260</v>
      </c>
      <c r="E559" s="76"/>
      <c r="F559" s="68"/>
      <c r="G559" s="68"/>
      <c r="H559" s="68"/>
      <c r="I559" s="68" t="str">
        <f t="shared" si="208"/>
        <v/>
      </c>
      <c r="J559" s="68" t="str">
        <f t="shared" si="209"/>
        <v/>
      </c>
      <c r="K559" s="68" t="str">
        <f t="shared" si="210"/>
        <v/>
      </c>
      <c r="L559" s="68" t="str">
        <f t="shared" si="211"/>
        <v/>
      </c>
      <c r="M559" s="68"/>
      <c r="N559" s="72"/>
      <c r="O559" s="8"/>
    </row>
    <row r="560" spans="1:15" s="9" customFormat="1" ht="84" customHeight="1">
      <c r="A560" s="268"/>
      <c r="B560" s="75" t="s">
        <v>1261</v>
      </c>
      <c r="C560" s="75">
        <v>90436</v>
      </c>
      <c r="D560" s="77" t="s">
        <v>529</v>
      </c>
      <c r="E560" s="74" t="s">
        <v>344</v>
      </c>
      <c r="F560" s="68">
        <v>39</v>
      </c>
      <c r="G560" s="68"/>
      <c r="H560" s="68"/>
      <c r="I560" s="68">
        <f t="shared" si="208"/>
        <v>0</v>
      </c>
      <c r="J560" s="68">
        <f t="shared" si="209"/>
        <v>0</v>
      </c>
      <c r="K560" s="68">
        <f t="shared" si="210"/>
        <v>0</v>
      </c>
      <c r="L560" s="68">
        <f t="shared" si="211"/>
        <v>0</v>
      </c>
      <c r="M560" s="68"/>
      <c r="N560" s="72"/>
      <c r="O560" s="8"/>
    </row>
    <row r="561" spans="1:15" s="9" customFormat="1" ht="48" customHeight="1">
      <c r="A561" s="268"/>
      <c r="B561" s="75" t="s">
        <v>1262</v>
      </c>
      <c r="C561" s="75">
        <v>90435</v>
      </c>
      <c r="D561" s="77" t="s">
        <v>528</v>
      </c>
      <c r="E561" s="74" t="s">
        <v>344</v>
      </c>
      <c r="F561" s="68">
        <v>4</v>
      </c>
      <c r="G561" s="68"/>
      <c r="H561" s="68"/>
      <c r="I561" s="68">
        <f t="shared" si="208"/>
        <v>0</v>
      </c>
      <c r="J561" s="68">
        <f t="shared" si="209"/>
        <v>0</v>
      </c>
      <c r="K561" s="68">
        <f t="shared" si="210"/>
        <v>0</v>
      </c>
      <c r="L561" s="68">
        <f t="shared" si="211"/>
        <v>0</v>
      </c>
      <c r="M561" s="68"/>
      <c r="N561" s="72"/>
      <c r="O561" s="8"/>
    </row>
    <row r="562" spans="1:15" s="9" customFormat="1" ht="12">
      <c r="A562" s="268"/>
      <c r="B562" s="75" t="s">
        <v>1263</v>
      </c>
      <c r="C562" s="75">
        <v>90539</v>
      </c>
      <c r="D562" s="77" t="s">
        <v>578</v>
      </c>
      <c r="E562" s="74" t="s">
        <v>344</v>
      </c>
      <c r="F562" s="68">
        <v>3</v>
      </c>
      <c r="G562" s="68"/>
      <c r="H562" s="68"/>
      <c r="I562" s="68">
        <f t="shared" si="208"/>
        <v>0</v>
      </c>
      <c r="J562" s="68">
        <f t="shared" si="209"/>
        <v>0</v>
      </c>
      <c r="K562" s="68">
        <f t="shared" si="210"/>
        <v>0</v>
      </c>
      <c r="L562" s="68">
        <f t="shared" si="211"/>
        <v>0</v>
      </c>
      <c r="M562" s="68"/>
      <c r="N562" s="72"/>
      <c r="O562" s="8"/>
    </row>
    <row r="563" spans="1:15" s="9" customFormat="1" ht="12.75" customHeight="1">
      <c r="A563" s="268"/>
      <c r="B563" s="75" t="s">
        <v>1264</v>
      </c>
      <c r="C563" s="75">
        <v>90428</v>
      </c>
      <c r="D563" s="77" t="s">
        <v>521</v>
      </c>
      <c r="E563" s="74" t="s">
        <v>344</v>
      </c>
      <c r="F563" s="68">
        <v>16</v>
      </c>
      <c r="G563" s="68"/>
      <c r="H563" s="68"/>
      <c r="I563" s="68">
        <f t="shared" si="208"/>
        <v>0</v>
      </c>
      <c r="J563" s="68">
        <f t="shared" si="209"/>
        <v>0</v>
      </c>
      <c r="K563" s="68">
        <f t="shared" si="210"/>
        <v>0</v>
      </c>
      <c r="L563" s="68">
        <f t="shared" si="211"/>
        <v>0</v>
      </c>
      <c r="M563" s="68"/>
      <c r="N563" s="72"/>
      <c r="O563" s="8"/>
    </row>
    <row r="564" spans="1:15" s="9" customFormat="1" ht="12.75" customHeight="1">
      <c r="A564" s="268"/>
      <c r="B564" s="75" t="s">
        <v>1265</v>
      </c>
      <c r="C564" s="75">
        <v>90431</v>
      </c>
      <c r="D564" s="77" t="s">
        <v>524</v>
      </c>
      <c r="E564" s="74" t="s">
        <v>344</v>
      </c>
      <c r="F564" s="68">
        <v>1</v>
      </c>
      <c r="G564" s="68"/>
      <c r="H564" s="68"/>
      <c r="I564" s="68">
        <f t="shared" si="208"/>
        <v>0</v>
      </c>
      <c r="J564" s="68">
        <f t="shared" si="209"/>
        <v>0</v>
      </c>
      <c r="K564" s="68">
        <f t="shared" si="210"/>
        <v>0</v>
      </c>
      <c r="L564" s="68">
        <f t="shared" si="211"/>
        <v>0</v>
      </c>
      <c r="M564" s="68"/>
      <c r="N564" s="72"/>
      <c r="O564" s="8"/>
    </row>
    <row r="565" spans="1:15" s="9" customFormat="1" ht="24" customHeight="1">
      <c r="A565" s="268"/>
      <c r="B565" s="75" t="s">
        <v>1266</v>
      </c>
      <c r="C565" s="75">
        <v>72334</v>
      </c>
      <c r="D565" s="151" t="s">
        <v>242</v>
      </c>
      <c r="E565" s="64" t="s">
        <v>344</v>
      </c>
      <c r="F565" s="68">
        <v>1</v>
      </c>
      <c r="G565" s="69"/>
      <c r="H565" s="69"/>
      <c r="I565" s="69">
        <f t="shared" si="208"/>
        <v>0</v>
      </c>
      <c r="J565" s="69">
        <f t="shared" si="209"/>
        <v>0</v>
      </c>
      <c r="K565" s="69">
        <f t="shared" si="210"/>
        <v>0</v>
      </c>
      <c r="L565" s="69">
        <f t="shared" si="211"/>
        <v>0</v>
      </c>
      <c r="M565" s="69"/>
      <c r="N565" s="72"/>
      <c r="O565" s="8"/>
    </row>
    <row r="566" spans="1:15" s="9" customFormat="1" ht="12" customHeight="1">
      <c r="A566" s="268"/>
      <c r="B566" s="75" t="s">
        <v>1267</v>
      </c>
      <c r="C566" s="75">
        <v>83566</v>
      </c>
      <c r="D566" s="151" t="s">
        <v>20</v>
      </c>
      <c r="E566" s="64" t="s">
        <v>344</v>
      </c>
      <c r="F566" s="68">
        <v>52</v>
      </c>
      <c r="G566" s="69"/>
      <c r="H566" s="69"/>
      <c r="I566" s="69">
        <f t="shared" si="208"/>
        <v>0</v>
      </c>
      <c r="J566" s="69">
        <f t="shared" si="209"/>
        <v>0</v>
      </c>
      <c r="K566" s="69">
        <f t="shared" si="210"/>
        <v>0</v>
      </c>
      <c r="L566" s="69">
        <f t="shared" si="211"/>
        <v>0</v>
      </c>
      <c r="M566" s="69"/>
      <c r="N566" s="72"/>
      <c r="O566" s="8"/>
    </row>
    <row r="567" spans="1:15" s="9" customFormat="1" ht="12.75" customHeight="1">
      <c r="A567" s="268"/>
      <c r="B567" s="75" t="s">
        <v>1268</v>
      </c>
      <c r="C567" s="75">
        <v>90450</v>
      </c>
      <c r="D567" s="77" t="s">
        <v>543</v>
      </c>
      <c r="E567" s="74" t="s">
        <v>344</v>
      </c>
      <c r="F567" s="68">
        <v>21</v>
      </c>
      <c r="G567" s="68"/>
      <c r="H567" s="68"/>
      <c r="I567" s="68">
        <f>IF(F567="","",G567+H567)</f>
        <v>0</v>
      </c>
      <c r="J567" s="68">
        <f>IF(F567="","",ROUND((F567*G567),2))</f>
        <v>0</v>
      </c>
      <c r="K567" s="68">
        <f>IF(F567="","",ROUND((F567*H567),2))</f>
        <v>0</v>
      </c>
      <c r="L567" s="68">
        <f>IF(F567="","",ROUND((F567*I567),2))</f>
        <v>0</v>
      </c>
      <c r="M567" s="68"/>
      <c r="N567" s="72"/>
      <c r="O567" s="8"/>
    </row>
    <row r="568" spans="1:15" s="9" customFormat="1" ht="12" customHeight="1">
      <c r="A568" s="268"/>
      <c r="B568" s="75" t="s">
        <v>1269</v>
      </c>
      <c r="C568" s="75">
        <v>83387</v>
      </c>
      <c r="D568" s="151" t="s">
        <v>57</v>
      </c>
      <c r="E568" s="64" t="s">
        <v>344</v>
      </c>
      <c r="F568" s="68">
        <v>70</v>
      </c>
      <c r="G568" s="69"/>
      <c r="H568" s="69"/>
      <c r="I568" s="69">
        <f t="shared" ref="I568:I569" si="212">IF(F568="","",G568+H568)</f>
        <v>0</v>
      </c>
      <c r="J568" s="69">
        <f t="shared" ref="J568:J569" si="213">IF(F568="","",ROUND((F568*G568),2))</f>
        <v>0</v>
      </c>
      <c r="K568" s="69">
        <f t="shared" ref="K568:K569" si="214">IF(F568="","",ROUND((F568*H568),2))</f>
        <v>0</v>
      </c>
      <c r="L568" s="69">
        <f t="shared" ref="L568:L569" si="215">IF(F568="","",ROUND((F568*I568),2))</f>
        <v>0</v>
      </c>
      <c r="M568" s="69"/>
      <c r="N568" s="72"/>
      <c r="O568" s="8"/>
    </row>
    <row r="569" spans="1:15" s="9" customFormat="1" ht="12" customHeight="1">
      <c r="A569" s="268"/>
      <c r="B569" s="75" t="s">
        <v>1270</v>
      </c>
      <c r="C569" s="75">
        <v>83386</v>
      </c>
      <c r="D569" s="151" t="s">
        <v>118</v>
      </c>
      <c r="E569" s="64" t="s">
        <v>344</v>
      </c>
      <c r="F569" s="68">
        <v>21</v>
      </c>
      <c r="G569" s="69"/>
      <c r="H569" s="69"/>
      <c r="I569" s="69">
        <f t="shared" si="212"/>
        <v>0</v>
      </c>
      <c r="J569" s="69">
        <f t="shared" si="213"/>
        <v>0</v>
      </c>
      <c r="K569" s="69">
        <f t="shared" si="214"/>
        <v>0</v>
      </c>
      <c r="L569" s="69">
        <f t="shared" si="215"/>
        <v>0</v>
      </c>
      <c r="M569" s="69"/>
      <c r="N569" s="72"/>
      <c r="O569" s="8"/>
    </row>
    <row r="570" spans="1:15" s="9" customFormat="1" ht="24" customHeight="1">
      <c r="A570" s="268"/>
      <c r="B570" s="75" t="s">
        <v>1271</v>
      </c>
      <c r="C570" s="75">
        <v>90146</v>
      </c>
      <c r="D570" s="77" t="s">
        <v>406</v>
      </c>
      <c r="E570" s="74" t="s">
        <v>345</v>
      </c>
      <c r="F570" s="68">
        <v>114</v>
      </c>
      <c r="G570" s="68"/>
      <c r="H570" s="68"/>
      <c r="I570" s="68">
        <f t="shared" si="208"/>
        <v>0</v>
      </c>
      <c r="J570" s="68">
        <f t="shared" si="209"/>
        <v>0</v>
      </c>
      <c r="K570" s="68">
        <f t="shared" si="210"/>
        <v>0</v>
      </c>
      <c r="L570" s="68">
        <f t="shared" si="211"/>
        <v>0</v>
      </c>
      <c r="M570" s="68"/>
      <c r="N570" s="72"/>
      <c r="O570" s="8"/>
    </row>
    <row r="571" spans="1:15" s="9" customFormat="1" ht="24">
      <c r="A571" s="268"/>
      <c r="B571" s="75" t="s">
        <v>1272</v>
      </c>
      <c r="C571" s="75">
        <v>90129</v>
      </c>
      <c r="D571" s="77" t="s">
        <v>403</v>
      </c>
      <c r="E571" s="74" t="s">
        <v>345</v>
      </c>
      <c r="F571" s="68">
        <v>27</v>
      </c>
      <c r="G571" s="68"/>
      <c r="H571" s="68"/>
      <c r="I571" s="68">
        <f t="shared" si="208"/>
        <v>0</v>
      </c>
      <c r="J571" s="68">
        <f t="shared" si="209"/>
        <v>0</v>
      </c>
      <c r="K571" s="68">
        <f t="shared" si="210"/>
        <v>0</v>
      </c>
      <c r="L571" s="68">
        <f t="shared" si="211"/>
        <v>0</v>
      </c>
      <c r="M571" s="68"/>
      <c r="N571" s="72"/>
      <c r="O571" s="8"/>
    </row>
    <row r="572" spans="1:15" s="9" customFormat="1" ht="24" customHeight="1">
      <c r="A572" s="268"/>
      <c r="B572" s="75" t="s">
        <v>1273</v>
      </c>
      <c r="C572" s="75">
        <v>73613</v>
      </c>
      <c r="D572" s="151" t="s">
        <v>49</v>
      </c>
      <c r="E572" s="64" t="s">
        <v>345</v>
      </c>
      <c r="F572" s="68">
        <v>350</v>
      </c>
      <c r="G572" s="69"/>
      <c r="H572" s="69"/>
      <c r="I572" s="69">
        <f t="shared" si="208"/>
        <v>0</v>
      </c>
      <c r="J572" s="69">
        <f t="shared" si="209"/>
        <v>0</v>
      </c>
      <c r="K572" s="69">
        <f t="shared" si="210"/>
        <v>0</v>
      </c>
      <c r="L572" s="69">
        <f t="shared" si="211"/>
        <v>0</v>
      </c>
      <c r="M572" s="69"/>
      <c r="N572" s="72"/>
      <c r="O572" s="8"/>
    </row>
    <row r="573" spans="1:15" s="9" customFormat="1" ht="24" customHeight="1">
      <c r="A573" s="268"/>
      <c r="B573" s="75" t="s">
        <v>1274</v>
      </c>
      <c r="C573" s="75" t="s">
        <v>50</v>
      </c>
      <c r="D573" s="77" t="s">
        <v>51</v>
      </c>
      <c r="E573" s="74" t="s">
        <v>345</v>
      </c>
      <c r="F573" s="68">
        <v>100</v>
      </c>
      <c r="G573" s="68"/>
      <c r="H573" s="68"/>
      <c r="I573" s="68">
        <f t="shared" si="208"/>
        <v>0</v>
      </c>
      <c r="J573" s="68">
        <f t="shared" si="209"/>
        <v>0</v>
      </c>
      <c r="K573" s="68">
        <f t="shared" si="210"/>
        <v>0</v>
      </c>
      <c r="L573" s="68">
        <f t="shared" si="211"/>
        <v>0</v>
      </c>
      <c r="M573" s="68"/>
      <c r="N573" s="72"/>
      <c r="O573" s="8"/>
    </row>
    <row r="574" spans="1:15" s="9" customFormat="1" ht="24" customHeight="1">
      <c r="A574" s="268"/>
      <c r="B574" s="75" t="s">
        <v>1275</v>
      </c>
      <c r="C574" s="75" t="s">
        <v>152</v>
      </c>
      <c r="D574" s="77" t="s">
        <v>153</v>
      </c>
      <c r="E574" s="74" t="s">
        <v>345</v>
      </c>
      <c r="F574" s="68">
        <v>1700</v>
      </c>
      <c r="G574" s="68"/>
      <c r="H574" s="68"/>
      <c r="I574" s="68">
        <f t="shared" si="208"/>
        <v>0</v>
      </c>
      <c r="J574" s="68">
        <f t="shared" si="209"/>
        <v>0</v>
      </c>
      <c r="K574" s="68">
        <f t="shared" si="210"/>
        <v>0</v>
      </c>
      <c r="L574" s="68">
        <f t="shared" si="211"/>
        <v>0</v>
      </c>
      <c r="M574" s="68"/>
      <c r="N574" s="72"/>
      <c r="O574" s="8"/>
    </row>
    <row r="575" spans="1:15" s="9" customFormat="1" ht="12" customHeight="1">
      <c r="A575" s="268"/>
      <c r="B575" s="75" t="s">
        <v>1276</v>
      </c>
      <c r="C575" s="75"/>
      <c r="D575" s="275" t="s">
        <v>1277</v>
      </c>
      <c r="E575" s="76"/>
      <c r="F575" s="68"/>
      <c r="G575" s="68"/>
      <c r="H575" s="68"/>
      <c r="I575" s="68" t="str">
        <f t="shared" si="208"/>
        <v/>
      </c>
      <c r="J575" s="68" t="str">
        <f t="shared" si="209"/>
        <v/>
      </c>
      <c r="K575" s="68" t="str">
        <f t="shared" si="210"/>
        <v/>
      </c>
      <c r="L575" s="68" t="str">
        <f t="shared" si="211"/>
        <v/>
      </c>
      <c r="M575" s="68"/>
      <c r="N575" s="72"/>
      <c r="O575" s="8"/>
    </row>
    <row r="576" spans="1:15" s="9" customFormat="1" ht="36" customHeight="1">
      <c r="A576" s="268"/>
      <c r="B576" s="75" t="s">
        <v>1278</v>
      </c>
      <c r="C576" s="75" t="s">
        <v>235</v>
      </c>
      <c r="D576" s="77" t="s">
        <v>236</v>
      </c>
      <c r="E576" s="74" t="s">
        <v>344</v>
      </c>
      <c r="F576" s="68">
        <v>1</v>
      </c>
      <c r="G576" s="68"/>
      <c r="H576" s="68"/>
      <c r="I576" s="68">
        <f t="shared" si="208"/>
        <v>0</v>
      </c>
      <c r="J576" s="68">
        <f t="shared" si="209"/>
        <v>0</v>
      </c>
      <c r="K576" s="68">
        <f t="shared" si="210"/>
        <v>0</v>
      </c>
      <c r="L576" s="68">
        <f t="shared" si="211"/>
        <v>0</v>
      </c>
      <c r="M576" s="68"/>
      <c r="N576" s="72"/>
      <c r="O576" s="8"/>
    </row>
    <row r="577" spans="1:15" s="9" customFormat="1" ht="24" customHeight="1">
      <c r="A577" s="268"/>
      <c r="B577" s="75" t="s">
        <v>1279</v>
      </c>
      <c r="C577" s="75" t="s">
        <v>171</v>
      </c>
      <c r="D577" s="77" t="s">
        <v>172</v>
      </c>
      <c r="E577" s="74" t="s">
        <v>344</v>
      </c>
      <c r="F577" s="68">
        <v>1</v>
      </c>
      <c r="G577" s="68"/>
      <c r="H577" s="68"/>
      <c r="I577" s="68">
        <f t="shared" si="208"/>
        <v>0</v>
      </c>
      <c r="J577" s="68">
        <f t="shared" si="209"/>
        <v>0</v>
      </c>
      <c r="K577" s="68">
        <f t="shared" si="210"/>
        <v>0</v>
      </c>
      <c r="L577" s="68">
        <f t="shared" si="211"/>
        <v>0</v>
      </c>
      <c r="M577" s="68"/>
      <c r="N577" s="72"/>
      <c r="O577" s="8"/>
    </row>
    <row r="578" spans="1:15" s="9" customFormat="1" ht="24" customHeight="1">
      <c r="A578" s="268"/>
      <c r="B578" s="75" t="s">
        <v>1280</v>
      </c>
      <c r="C578" s="75" t="s">
        <v>239</v>
      </c>
      <c r="D578" s="77" t="s">
        <v>168</v>
      </c>
      <c r="E578" s="74" t="s">
        <v>344</v>
      </c>
      <c r="F578" s="68">
        <v>7</v>
      </c>
      <c r="G578" s="68"/>
      <c r="H578" s="68"/>
      <c r="I578" s="68">
        <f t="shared" si="208"/>
        <v>0</v>
      </c>
      <c r="J578" s="68">
        <f t="shared" si="209"/>
        <v>0</v>
      </c>
      <c r="K578" s="68">
        <f t="shared" si="210"/>
        <v>0</v>
      </c>
      <c r="L578" s="68">
        <f t="shared" si="211"/>
        <v>0</v>
      </c>
      <c r="M578" s="68"/>
      <c r="N578" s="72"/>
      <c r="O578" s="8"/>
    </row>
    <row r="579" spans="1:15" s="9" customFormat="1" ht="24" customHeight="1">
      <c r="A579" s="268"/>
      <c r="B579" s="75" t="s">
        <v>1281</v>
      </c>
      <c r="C579" s="75" t="s">
        <v>239</v>
      </c>
      <c r="D579" s="77" t="s">
        <v>168</v>
      </c>
      <c r="E579" s="74" t="s">
        <v>344</v>
      </c>
      <c r="F579" s="68">
        <v>2</v>
      </c>
      <c r="G579" s="68"/>
      <c r="H579" s="68"/>
      <c r="I579" s="68">
        <f t="shared" si="208"/>
        <v>0</v>
      </c>
      <c r="J579" s="68">
        <f t="shared" si="209"/>
        <v>0</v>
      </c>
      <c r="K579" s="68">
        <f t="shared" si="210"/>
        <v>0</v>
      </c>
      <c r="L579" s="68">
        <f t="shared" si="211"/>
        <v>0</v>
      </c>
      <c r="M579" s="68"/>
      <c r="N579" s="72"/>
      <c r="O579" s="8"/>
    </row>
    <row r="580" spans="1:15" s="9" customFormat="1" ht="12.75" customHeight="1">
      <c r="A580" s="268"/>
      <c r="B580" s="75" t="s">
        <v>1282</v>
      </c>
      <c r="C580" s="75">
        <v>90020</v>
      </c>
      <c r="D580" s="77" t="s">
        <v>383</v>
      </c>
      <c r="E580" s="74" t="s">
        <v>344</v>
      </c>
      <c r="F580" s="68">
        <v>1</v>
      </c>
      <c r="G580" s="68"/>
      <c r="H580" s="68"/>
      <c r="I580" s="68">
        <f t="shared" si="208"/>
        <v>0</v>
      </c>
      <c r="J580" s="68">
        <f t="shared" si="209"/>
        <v>0</v>
      </c>
      <c r="K580" s="68">
        <f t="shared" si="210"/>
        <v>0</v>
      </c>
      <c r="L580" s="68">
        <f t="shared" si="211"/>
        <v>0</v>
      </c>
      <c r="M580" s="68"/>
      <c r="N580" s="72"/>
      <c r="O580" s="8"/>
    </row>
    <row r="581" spans="1:15" s="9" customFormat="1" ht="12.75" customHeight="1">
      <c r="A581" s="268"/>
      <c r="B581" s="75" t="s">
        <v>1283</v>
      </c>
      <c r="C581" s="75">
        <v>90141</v>
      </c>
      <c r="D581" s="77" t="s">
        <v>405</v>
      </c>
      <c r="E581" s="74" t="s">
        <v>344</v>
      </c>
      <c r="F581" s="68">
        <v>3</v>
      </c>
      <c r="G581" s="68"/>
      <c r="H581" s="68"/>
      <c r="I581" s="68">
        <f t="shared" si="208"/>
        <v>0</v>
      </c>
      <c r="J581" s="68">
        <f t="shared" si="209"/>
        <v>0</v>
      </c>
      <c r="K581" s="68">
        <f t="shared" si="210"/>
        <v>0</v>
      </c>
      <c r="L581" s="68">
        <f t="shared" si="211"/>
        <v>0</v>
      </c>
      <c r="M581" s="68"/>
      <c r="N581" s="72"/>
      <c r="O581" s="8"/>
    </row>
    <row r="582" spans="1:15" s="9" customFormat="1" ht="12.75" customHeight="1">
      <c r="A582" s="268"/>
      <c r="B582" s="75" t="s">
        <v>1284</v>
      </c>
      <c r="C582" s="75">
        <v>90422</v>
      </c>
      <c r="D582" s="77" t="s">
        <v>515</v>
      </c>
      <c r="E582" s="74" t="s">
        <v>345</v>
      </c>
      <c r="F582" s="68">
        <v>80</v>
      </c>
      <c r="G582" s="68"/>
      <c r="H582" s="68"/>
      <c r="I582" s="68">
        <f t="shared" si="208"/>
        <v>0</v>
      </c>
      <c r="J582" s="68">
        <f t="shared" si="209"/>
        <v>0</v>
      </c>
      <c r="K582" s="68">
        <f t="shared" si="210"/>
        <v>0</v>
      </c>
      <c r="L582" s="68">
        <f t="shared" si="211"/>
        <v>0</v>
      </c>
      <c r="M582" s="68"/>
      <c r="N582" s="72"/>
      <c r="O582" s="8"/>
    </row>
    <row r="583" spans="1:15" s="9" customFormat="1" ht="12.75" customHeight="1">
      <c r="A583" s="268"/>
      <c r="B583" s="75" t="s">
        <v>1285</v>
      </c>
      <c r="C583" s="75">
        <v>90453</v>
      </c>
      <c r="D583" s="77" t="s">
        <v>546</v>
      </c>
      <c r="E583" s="74" t="s">
        <v>344</v>
      </c>
      <c r="F583" s="68">
        <v>4</v>
      </c>
      <c r="G583" s="68"/>
      <c r="H583" s="68"/>
      <c r="I583" s="68">
        <f t="shared" si="208"/>
        <v>0</v>
      </c>
      <c r="J583" s="68">
        <f t="shared" si="209"/>
        <v>0</v>
      </c>
      <c r="K583" s="68">
        <f t="shared" si="210"/>
        <v>0</v>
      </c>
      <c r="L583" s="68">
        <f t="shared" si="211"/>
        <v>0</v>
      </c>
      <c r="M583" s="68"/>
      <c r="N583" s="72"/>
      <c r="O583" s="8"/>
    </row>
    <row r="584" spans="1:15" s="9" customFormat="1" ht="12.75" customHeight="1">
      <c r="A584" s="268"/>
      <c r="B584" s="75" t="s">
        <v>1286</v>
      </c>
      <c r="C584" s="75">
        <v>90303</v>
      </c>
      <c r="D584" s="77" t="s">
        <v>441</v>
      </c>
      <c r="E584" s="74" t="s">
        <v>245</v>
      </c>
      <c r="F584" s="68">
        <v>4</v>
      </c>
      <c r="G584" s="68"/>
      <c r="H584" s="68"/>
      <c r="I584" s="68">
        <f t="shared" si="208"/>
        <v>0</v>
      </c>
      <c r="J584" s="68">
        <f t="shared" si="209"/>
        <v>0</v>
      </c>
      <c r="K584" s="68">
        <f t="shared" si="210"/>
        <v>0</v>
      </c>
      <c r="L584" s="68">
        <f t="shared" si="211"/>
        <v>0</v>
      </c>
      <c r="M584" s="68"/>
      <c r="N584" s="72"/>
      <c r="O584" s="8"/>
    </row>
    <row r="585" spans="1:15" s="9" customFormat="1" ht="24" customHeight="1">
      <c r="A585" s="268"/>
      <c r="B585" s="75" t="s">
        <v>1287</v>
      </c>
      <c r="C585" s="75">
        <v>83420</v>
      </c>
      <c r="D585" s="151" t="s">
        <v>27</v>
      </c>
      <c r="E585" s="64" t="s">
        <v>345</v>
      </c>
      <c r="F585" s="68">
        <v>200</v>
      </c>
      <c r="G585" s="69"/>
      <c r="H585" s="69"/>
      <c r="I585" s="69">
        <f t="shared" si="208"/>
        <v>0</v>
      </c>
      <c r="J585" s="69">
        <f t="shared" si="209"/>
        <v>0</v>
      </c>
      <c r="K585" s="69">
        <f t="shared" si="210"/>
        <v>0</v>
      </c>
      <c r="L585" s="69">
        <f t="shared" si="211"/>
        <v>0</v>
      </c>
      <c r="M585" s="69"/>
      <c r="N585" s="72"/>
      <c r="O585" s="8"/>
    </row>
    <row r="586" spans="1:15" s="9" customFormat="1" ht="12" customHeight="1">
      <c r="A586" s="268"/>
      <c r="B586" s="75" t="s">
        <v>1288</v>
      </c>
      <c r="C586" s="75"/>
      <c r="D586" s="275" t="s">
        <v>1289</v>
      </c>
      <c r="E586" s="76"/>
      <c r="F586" s="68"/>
      <c r="G586" s="68"/>
      <c r="H586" s="68"/>
      <c r="I586" s="68" t="str">
        <f t="shared" si="208"/>
        <v/>
      </c>
      <c r="J586" s="68" t="str">
        <f t="shared" si="209"/>
        <v/>
      </c>
      <c r="K586" s="68" t="str">
        <f t="shared" si="210"/>
        <v/>
      </c>
      <c r="L586" s="68" t="str">
        <f t="shared" si="211"/>
        <v/>
      </c>
      <c r="M586" s="68"/>
      <c r="N586" s="72"/>
      <c r="O586" s="8"/>
    </row>
    <row r="587" spans="1:15" s="9" customFormat="1" ht="84" customHeight="1">
      <c r="A587" s="268"/>
      <c r="B587" s="75" t="s">
        <v>1290</v>
      </c>
      <c r="C587" s="75">
        <v>90436</v>
      </c>
      <c r="D587" s="77" t="s">
        <v>529</v>
      </c>
      <c r="E587" s="74" t="s">
        <v>344</v>
      </c>
      <c r="F587" s="68">
        <v>31</v>
      </c>
      <c r="G587" s="68"/>
      <c r="H587" s="68"/>
      <c r="I587" s="68">
        <f t="shared" si="208"/>
        <v>0</v>
      </c>
      <c r="J587" s="68">
        <f t="shared" si="209"/>
        <v>0</v>
      </c>
      <c r="K587" s="68">
        <f t="shared" si="210"/>
        <v>0</v>
      </c>
      <c r="L587" s="68">
        <f t="shared" si="211"/>
        <v>0</v>
      </c>
      <c r="M587" s="68"/>
      <c r="N587" s="72"/>
      <c r="O587" s="8"/>
    </row>
    <row r="588" spans="1:15" s="9" customFormat="1" ht="12">
      <c r="A588" s="268"/>
      <c r="B588" s="75" t="s">
        <v>1291</v>
      </c>
      <c r="C588" s="75">
        <v>90539</v>
      </c>
      <c r="D588" s="77" t="s">
        <v>578</v>
      </c>
      <c r="E588" s="74" t="s">
        <v>344</v>
      </c>
      <c r="F588" s="68">
        <v>2</v>
      </c>
      <c r="G588" s="68"/>
      <c r="H588" s="68"/>
      <c r="I588" s="68">
        <f t="shared" si="208"/>
        <v>0</v>
      </c>
      <c r="J588" s="68">
        <f t="shared" si="209"/>
        <v>0</v>
      </c>
      <c r="K588" s="68">
        <f t="shared" si="210"/>
        <v>0</v>
      </c>
      <c r="L588" s="68">
        <f t="shared" si="211"/>
        <v>0</v>
      </c>
      <c r="M588" s="68"/>
      <c r="N588" s="72"/>
      <c r="O588" s="8"/>
    </row>
    <row r="589" spans="1:15" s="9" customFormat="1" ht="12.75" customHeight="1">
      <c r="A589" s="268"/>
      <c r="B589" s="75" t="s">
        <v>1292</v>
      </c>
      <c r="C589" s="75">
        <v>90428</v>
      </c>
      <c r="D589" s="77" t="s">
        <v>521</v>
      </c>
      <c r="E589" s="74" t="s">
        <v>344</v>
      </c>
      <c r="F589" s="68">
        <v>9</v>
      </c>
      <c r="G589" s="68"/>
      <c r="H589" s="68"/>
      <c r="I589" s="68">
        <f t="shared" si="208"/>
        <v>0</v>
      </c>
      <c r="J589" s="68">
        <f t="shared" si="209"/>
        <v>0</v>
      </c>
      <c r="K589" s="68">
        <f t="shared" si="210"/>
        <v>0</v>
      </c>
      <c r="L589" s="68">
        <f t="shared" si="211"/>
        <v>0</v>
      </c>
      <c r="M589" s="68"/>
      <c r="N589" s="72"/>
      <c r="O589" s="8"/>
    </row>
    <row r="590" spans="1:15" s="9" customFormat="1" ht="12.75" customHeight="1">
      <c r="A590" s="268"/>
      <c r="B590" s="75" t="s">
        <v>1293</v>
      </c>
      <c r="C590" s="75">
        <v>90431</v>
      </c>
      <c r="D590" s="77" t="s">
        <v>524</v>
      </c>
      <c r="E590" s="74" t="s">
        <v>344</v>
      </c>
      <c r="F590" s="68">
        <v>2</v>
      </c>
      <c r="G590" s="68"/>
      <c r="H590" s="68"/>
      <c r="I590" s="68">
        <f t="shared" si="208"/>
        <v>0</v>
      </c>
      <c r="J590" s="68">
        <f t="shared" si="209"/>
        <v>0</v>
      </c>
      <c r="K590" s="68">
        <f t="shared" si="210"/>
        <v>0</v>
      </c>
      <c r="L590" s="68">
        <f t="shared" si="211"/>
        <v>0</v>
      </c>
      <c r="M590" s="68"/>
      <c r="N590" s="72"/>
      <c r="O590" s="8"/>
    </row>
    <row r="591" spans="1:15" s="9" customFormat="1" ht="24" customHeight="1">
      <c r="A591" s="268"/>
      <c r="B591" s="75" t="s">
        <v>1294</v>
      </c>
      <c r="C591" s="75">
        <v>72334</v>
      </c>
      <c r="D591" s="151" t="s">
        <v>242</v>
      </c>
      <c r="E591" s="64" t="s">
        <v>344</v>
      </c>
      <c r="F591" s="68">
        <v>3</v>
      </c>
      <c r="G591" s="69"/>
      <c r="H591" s="69"/>
      <c r="I591" s="69">
        <f t="shared" si="208"/>
        <v>0</v>
      </c>
      <c r="J591" s="69">
        <f t="shared" si="209"/>
        <v>0</v>
      </c>
      <c r="K591" s="69">
        <f t="shared" si="210"/>
        <v>0</v>
      </c>
      <c r="L591" s="69">
        <f t="shared" si="211"/>
        <v>0</v>
      </c>
      <c r="M591" s="69"/>
      <c r="N591" s="72"/>
      <c r="O591" s="8"/>
    </row>
    <row r="592" spans="1:15" s="9" customFormat="1" ht="12" customHeight="1">
      <c r="A592" s="268"/>
      <c r="B592" s="75" t="s">
        <v>1295</v>
      </c>
      <c r="C592" s="75">
        <v>83566</v>
      </c>
      <c r="D592" s="151" t="s">
        <v>20</v>
      </c>
      <c r="E592" s="64" t="s">
        <v>344</v>
      </c>
      <c r="F592" s="68">
        <v>51</v>
      </c>
      <c r="G592" s="69"/>
      <c r="H592" s="69"/>
      <c r="I592" s="69">
        <f t="shared" si="208"/>
        <v>0</v>
      </c>
      <c r="J592" s="69">
        <f t="shared" si="209"/>
        <v>0</v>
      </c>
      <c r="K592" s="69">
        <f t="shared" si="210"/>
        <v>0</v>
      </c>
      <c r="L592" s="69">
        <f t="shared" si="211"/>
        <v>0</v>
      </c>
      <c r="M592" s="69"/>
      <c r="N592" s="72"/>
      <c r="O592" s="8"/>
    </row>
    <row r="593" spans="1:15" s="9" customFormat="1" ht="12.75" customHeight="1">
      <c r="A593" s="268"/>
      <c r="B593" s="75" t="s">
        <v>1296</v>
      </c>
      <c r="C593" s="75">
        <v>90450</v>
      </c>
      <c r="D593" s="77" t="s">
        <v>543</v>
      </c>
      <c r="E593" s="74" t="s">
        <v>344</v>
      </c>
      <c r="F593" s="68">
        <v>17</v>
      </c>
      <c r="G593" s="68"/>
      <c r="H593" s="68"/>
      <c r="I593" s="68">
        <f>IF(F593="","",G593+H593)</f>
        <v>0</v>
      </c>
      <c r="J593" s="68">
        <f>IF(F593="","",ROUND((F593*G593),2))</f>
        <v>0</v>
      </c>
      <c r="K593" s="68">
        <f>IF(F593="","",ROUND((F593*H593),2))</f>
        <v>0</v>
      </c>
      <c r="L593" s="68">
        <f>IF(F593="","",ROUND((F593*I593),2))</f>
        <v>0</v>
      </c>
      <c r="M593" s="68"/>
      <c r="N593" s="72"/>
      <c r="O593" s="8"/>
    </row>
    <row r="594" spans="1:15" s="9" customFormat="1" ht="12" customHeight="1">
      <c r="A594" s="268"/>
      <c r="B594" s="75" t="s">
        <v>1297</v>
      </c>
      <c r="C594" s="75">
        <v>83387</v>
      </c>
      <c r="D594" s="151" t="s">
        <v>57</v>
      </c>
      <c r="E594" s="64" t="s">
        <v>344</v>
      </c>
      <c r="F594" s="68">
        <v>65</v>
      </c>
      <c r="G594" s="69"/>
      <c r="H594" s="69"/>
      <c r="I594" s="69">
        <f t="shared" ref="I594:I595" si="216">IF(F594="","",G594+H594)</f>
        <v>0</v>
      </c>
      <c r="J594" s="69">
        <f t="shared" ref="J594:J595" si="217">IF(F594="","",ROUND((F594*G594),2))</f>
        <v>0</v>
      </c>
      <c r="K594" s="69">
        <f t="shared" ref="K594:K595" si="218">IF(F594="","",ROUND((F594*H594),2))</f>
        <v>0</v>
      </c>
      <c r="L594" s="69">
        <f t="shared" ref="L594:L595" si="219">IF(F594="","",ROUND((F594*I594),2))</f>
        <v>0</v>
      </c>
      <c r="M594" s="69"/>
      <c r="N594" s="72"/>
      <c r="O594" s="8"/>
    </row>
    <row r="595" spans="1:15" s="9" customFormat="1" ht="12" customHeight="1">
      <c r="A595" s="268"/>
      <c r="B595" s="75" t="s">
        <v>1298</v>
      </c>
      <c r="C595" s="75">
        <v>83386</v>
      </c>
      <c r="D595" s="151" t="s">
        <v>118</v>
      </c>
      <c r="E595" s="64" t="s">
        <v>344</v>
      </c>
      <c r="F595" s="68">
        <v>17</v>
      </c>
      <c r="G595" s="69"/>
      <c r="H595" s="69"/>
      <c r="I595" s="69">
        <f t="shared" si="216"/>
        <v>0</v>
      </c>
      <c r="J595" s="69">
        <f t="shared" si="217"/>
        <v>0</v>
      </c>
      <c r="K595" s="69">
        <f t="shared" si="218"/>
        <v>0</v>
      </c>
      <c r="L595" s="69">
        <f t="shared" si="219"/>
        <v>0</v>
      </c>
      <c r="M595" s="69"/>
      <c r="N595" s="72"/>
      <c r="O595" s="8"/>
    </row>
    <row r="596" spans="1:15" s="9" customFormat="1" ht="24" customHeight="1">
      <c r="A596" s="268"/>
      <c r="B596" s="75" t="s">
        <v>1299</v>
      </c>
      <c r="C596" s="75">
        <v>90146</v>
      </c>
      <c r="D596" s="77" t="s">
        <v>406</v>
      </c>
      <c r="E596" s="74" t="s">
        <v>345</v>
      </c>
      <c r="F596" s="68">
        <v>84</v>
      </c>
      <c r="G596" s="68"/>
      <c r="H596" s="68"/>
      <c r="I596" s="68">
        <f t="shared" si="208"/>
        <v>0</v>
      </c>
      <c r="J596" s="68">
        <f t="shared" si="209"/>
        <v>0</v>
      </c>
      <c r="K596" s="68">
        <f t="shared" si="210"/>
        <v>0</v>
      </c>
      <c r="L596" s="68">
        <f t="shared" si="211"/>
        <v>0</v>
      </c>
      <c r="M596" s="68"/>
      <c r="N596" s="72"/>
      <c r="O596" s="8"/>
    </row>
    <row r="597" spans="1:15" s="9" customFormat="1" ht="24">
      <c r="A597" s="268"/>
      <c r="B597" s="75" t="s">
        <v>1300</v>
      </c>
      <c r="C597" s="75">
        <v>90129</v>
      </c>
      <c r="D597" s="77" t="s">
        <v>403</v>
      </c>
      <c r="E597" s="74" t="s">
        <v>345</v>
      </c>
      <c r="F597" s="68">
        <v>24</v>
      </c>
      <c r="G597" s="68"/>
      <c r="H597" s="68"/>
      <c r="I597" s="68">
        <f t="shared" si="208"/>
        <v>0</v>
      </c>
      <c r="J597" s="68">
        <f t="shared" si="209"/>
        <v>0</v>
      </c>
      <c r="K597" s="68">
        <f t="shared" si="210"/>
        <v>0</v>
      </c>
      <c r="L597" s="68">
        <f t="shared" si="211"/>
        <v>0</v>
      </c>
      <c r="M597" s="68"/>
      <c r="N597" s="72"/>
      <c r="O597" s="8"/>
    </row>
    <row r="598" spans="1:15" s="9" customFormat="1" ht="24" customHeight="1">
      <c r="A598" s="268"/>
      <c r="B598" s="75" t="s">
        <v>1301</v>
      </c>
      <c r="C598" s="75">
        <v>73613</v>
      </c>
      <c r="D598" s="151" t="s">
        <v>49</v>
      </c>
      <c r="E598" s="64" t="s">
        <v>345</v>
      </c>
      <c r="F598" s="68">
        <v>400</v>
      </c>
      <c r="G598" s="69"/>
      <c r="H598" s="69"/>
      <c r="I598" s="69">
        <f t="shared" si="208"/>
        <v>0</v>
      </c>
      <c r="J598" s="69">
        <f t="shared" si="209"/>
        <v>0</v>
      </c>
      <c r="K598" s="69">
        <f t="shared" si="210"/>
        <v>0</v>
      </c>
      <c r="L598" s="69">
        <f t="shared" si="211"/>
        <v>0</v>
      </c>
      <c r="M598" s="69"/>
      <c r="N598" s="72"/>
      <c r="O598" s="8"/>
    </row>
    <row r="599" spans="1:15" s="9" customFormat="1" ht="24" customHeight="1">
      <c r="A599" s="268"/>
      <c r="B599" s="75" t="s">
        <v>1302</v>
      </c>
      <c r="C599" s="75" t="s">
        <v>50</v>
      </c>
      <c r="D599" s="77" t="s">
        <v>51</v>
      </c>
      <c r="E599" s="74" t="s">
        <v>345</v>
      </c>
      <c r="F599" s="68">
        <v>100</v>
      </c>
      <c r="G599" s="68"/>
      <c r="H599" s="68"/>
      <c r="I599" s="68">
        <f t="shared" si="208"/>
        <v>0</v>
      </c>
      <c r="J599" s="68">
        <f t="shared" si="209"/>
        <v>0</v>
      </c>
      <c r="K599" s="68">
        <f t="shared" si="210"/>
        <v>0</v>
      </c>
      <c r="L599" s="68">
        <f t="shared" si="211"/>
        <v>0</v>
      </c>
      <c r="M599" s="68"/>
      <c r="N599" s="72"/>
      <c r="O599" s="8"/>
    </row>
    <row r="600" spans="1:15" s="9" customFormat="1" ht="24" customHeight="1">
      <c r="A600" s="268"/>
      <c r="B600" s="75" t="s">
        <v>1303</v>
      </c>
      <c r="C600" s="75" t="s">
        <v>152</v>
      </c>
      <c r="D600" s="77" t="s">
        <v>153</v>
      </c>
      <c r="E600" s="74" t="s">
        <v>345</v>
      </c>
      <c r="F600" s="68">
        <v>1200</v>
      </c>
      <c r="G600" s="68"/>
      <c r="H600" s="68"/>
      <c r="I600" s="68">
        <f t="shared" si="208"/>
        <v>0</v>
      </c>
      <c r="J600" s="68">
        <f t="shared" si="209"/>
        <v>0</v>
      </c>
      <c r="K600" s="68">
        <f t="shared" si="210"/>
        <v>0</v>
      </c>
      <c r="L600" s="68">
        <f t="shared" si="211"/>
        <v>0</v>
      </c>
      <c r="M600" s="68"/>
      <c r="N600" s="72"/>
      <c r="O600" s="8"/>
    </row>
    <row r="601" spans="1:15" s="9" customFormat="1" ht="12" customHeight="1">
      <c r="A601" s="268"/>
      <c r="B601" s="75" t="s">
        <v>1304</v>
      </c>
      <c r="C601" s="75"/>
      <c r="D601" s="275" t="s">
        <v>1305</v>
      </c>
      <c r="E601" s="76"/>
      <c r="F601" s="68"/>
      <c r="G601" s="68"/>
      <c r="H601" s="68"/>
      <c r="I601" s="68" t="str">
        <f t="shared" si="208"/>
        <v/>
      </c>
      <c r="J601" s="68" t="str">
        <f t="shared" si="209"/>
        <v/>
      </c>
      <c r="K601" s="68" t="str">
        <f t="shared" si="210"/>
        <v/>
      </c>
      <c r="L601" s="68" t="str">
        <f t="shared" si="211"/>
        <v/>
      </c>
      <c r="M601" s="68"/>
      <c r="N601" s="72"/>
      <c r="O601" s="8"/>
    </row>
    <row r="602" spans="1:15" s="9" customFormat="1" ht="36" customHeight="1">
      <c r="A602" s="268"/>
      <c r="B602" s="75" t="s">
        <v>1306</v>
      </c>
      <c r="C602" s="75" t="s">
        <v>235</v>
      </c>
      <c r="D602" s="77" t="s">
        <v>236</v>
      </c>
      <c r="E602" s="74" t="s">
        <v>344</v>
      </c>
      <c r="F602" s="68">
        <v>1</v>
      </c>
      <c r="G602" s="68"/>
      <c r="H602" s="68"/>
      <c r="I602" s="68">
        <f t="shared" si="208"/>
        <v>0</v>
      </c>
      <c r="J602" s="68">
        <f t="shared" si="209"/>
        <v>0</v>
      </c>
      <c r="K602" s="68">
        <f t="shared" si="210"/>
        <v>0</v>
      </c>
      <c r="L602" s="68">
        <f t="shared" si="211"/>
        <v>0</v>
      </c>
      <c r="M602" s="68"/>
      <c r="N602" s="72"/>
      <c r="O602" s="8"/>
    </row>
    <row r="603" spans="1:15" s="9" customFormat="1" ht="24" customHeight="1">
      <c r="A603" s="268"/>
      <c r="B603" s="75" t="s">
        <v>1307</v>
      </c>
      <c r="C603" s="75" t="s">
        <v>171</v>
      </c>
      <c r="D603" s="77" t="s">
        <v>172</v>
      </c>
      <c r="E603" s="74" t="s">
        <v>344</v>
      </c>
      <c r="F603" s="68">
        <v>1</v>
      </c>
      <c r="G603" s="68"/>
      <c r="H603" s="68"/>
      <c r="I603" s="68">
        <f t="shared" si="208"/>
        <v>0</v>
      </c>
      <c r="J603" s="68">
        <f t="shared" si="209"/>
        <v>0</v>
      </c>
      <c r="K603" s="68">
        <f t="shared" si="210"/>
        <v>0</v>
      </c>
      <c r="L603" s="68">
        <f t="shared" si="211"/>
        <v>0</v>
      </c>
      <c r="M603" s="68"/>
      <c r="N603" s="72"/>
      <c r="O603" s="8"/>
    </row>
    <row r="604" spans="1:15" s="9" customFormat="1" ht="24" customHeight="1">
      <c r="A604" s="268"/>
      <c r="B604" s="75" t="s">
        <v>1308</v>
      </c>
      <c r="C604" s="75" t="s">
        <v>169</v>
      </c>
      <c r="D604" s="77" t="s">
        <v>170</v>
      </c>
      <c r="E604" s="74" t="s">
        <v>344</v>
      </c>
      <c r="F604" s="68">
        <v>1</v>
      </c>
      <c r="G604" s="68"/>
      <c r="H604" s="68"/>
      <c r="I604" s="68">
        <f t="shared" si="208"/>
        <v>0</v>
      </c>
      <c r="J604" s="68">
        <f t="shared" si="209"/>
        <v>0</v>
      </c>
      <c r="K604" s="68">
        <f t="shared" si="210"/>
        <v>0</v>
      </c>
      <c r="L604" s="68">
        <f t="shared" si="211"/>
        <v>0</v>
      </c>
      <c r="M604" s="68"/>
      <c r="N604" s="72"/>
      <c r="O604" s="8"/>
    </row>
    <row r="605" spans="1:15" s="9" customFormat="1" ht="24" customHeight="1">
      <c r="A605" s="268"/>
      <c r="B605" s="75" t="s">
        <v>1309</v>
      </c>
      <c r="C605" s="75" t="s">
        <v>239</v>
      </c>
      <c r="D605" s="77" t="s">
        <v>168</v>
      </c>
      <c r="E605" s="74" t="s">
        <v>344</v>
      </c>
      <c r="F605" s="68">
        <v>9</v>
      </c>
      <c r="G605" s="68"/>
      <c r="H605" s="68"/>
      <c r="I605" s="68">
        <f t="shared" si="208"/>
        <v>0</v>
      </c>
      <c r="J605" s="68">
        <f t="shared" si="209"/>
        <v>0</v>
      </c>
      <c r="K605" s="68">
        <f t="shared" si="210"/>
        <v>0</v>
      </c>
      <c r="L605" s="68">
        <f t="shared" si="211"/>
        <v>0</v>
      </c>
      <c r="M605" s="68"/>
      <c r="N605" s="72"/>
      <c r="O605" s="8"/>
    </row>
    <row r="606" spans="1:15" s="9" customFormat="1" ht="24" customHeight="1">
      <c r="A606" s="268"/>
      <c r="B606" s="75" t="s">
        <v>1310</v>
      </c>
      <c r="C606" s="75" t="s">
        <v>239</v>
      </c>
      <c r="D606" s="77" t="s">
        <v>168</v>
      </c>
      <c r="E606" s="74" t="s">
        <v>344</v>
      </c>
      <c r="F606" s="68">
        <v>3</v>
      </c>
      <c r="G606" s="68"/>
      <c r="H606" s="68"/>
      <c r="I606" s="68">
        <f t="shared" si="208"/>
        <v>0</v>
      </c>
      <c r="J606" s="68">
        <f t="shared" si="209"/>
        <v>0</v>
      </c>
      <c r="K606" s="68">
        <f t="shared" si="210"/>
        <v>0</v>
      </c>
      <c r="L606" s="68">
        <f t="shared" si="211"/>
        <v>0</v>
      </c>
      <c r="M606" s="68"/>
      <c r="N606" s="72"/>
      <c r="O606" s="8"/>
    </row>
    <row r="607" spans="1:15" s="9" customFormat="1" ht="12.75" customHeight="1">
      <c r="A607" s="268"/>
      <c r="B607" s="75" t="s">
        <v>1311</v>
      </c>
      <c r="C607" s="75">
        <v>90020</v>
      </c>
      <c r="D607" s="77" t="s">
        <v>383</v>
      </c>
      <c r="E607" s="74" t="s">
        <v>344</v>
      </c>
      <c r="F607" s="68">
        <v>1</v>
      </c>
      <c r="G607" s="68"/>
      <c r="H607" s="68"/>
      <c r="I607" s="68">
        <f t="shared" si="208"/>
        <v>0</v>
      </c>
      <c r="J607" s="68">
        <f t="shared" si="209"/>
        <v>0</v>
      </c>
      <c r="K607" s="68">
        <f t="shared" si="210"/>
        <v>0</v>
      </c>
      <c r="L607" s="68">
        <f t="shared" si="211"/>
        <v>0</v>
      </c>
      <c r="M607" s="68"/>
      <c r="N607" s="72"/>
      <c r="O607" s="8"/>
    </row>
    <row r="608" spans="1:15" s="9" customFormat="1" ht="12.75" customHeight="1">
      <c r="A608" s="268"/>
      <c r="B608" s="75" t="s">
        <v>1312</v>
      </c>
      <c r="C608" s="75">
        <v>90141</v>
      </c>
      <c r="D608" s="77" t="s">
        <v>405</v>
      </c>
      <c r="E608" s="74" t="s">
        <v>344</v>
      </c>
      <c r="F608" s="68">
        <v>3</v>
      </c>
      <c r="G608" s="68"/>
      <c r="H608" s="68"/>
      <c r="I608" s="68">
        <f t="shared" si="208"/>
        <v>0</v>
      </c>
      <c r="J608" s="68">
        <f t="shared" si="209"/>
        <v>0</v>
      </c>
      <c r="K608" s="68">
        <f t="shared" si="210"/>
        <v>0</v>
      </c>
      <c r="L608" s="68">
        <f t="shared" si="211"/>
        <v>0</v>
      </c>
      <c r="M608" s="68"/>
      <c r="N608" s="72"/>
      <c r="O608" s="8"/>
    </row>
    <row r="609" spans="1:15" s="9" customFormat="1" ht="12.75" customHeight="1">
      <c r="A609" s="268"/>
      <c r="B609" s="75" t="s">
        <v>1313</v>
      </c>
      <c r="C609" s="75">
        <v>90422</v>
      </c>
      <c r="D609" s="77" t="s">
        <v>515</v>
      </c>
      <c r="E609" s="74" t="s">
        <v>345</v>
      </c>
      <c r="F609" s="68">
        <v>86</v>
      </c>
      <c r="G609" s="68"/>
      <c r="H609" s="68"/>
      <c r="I609" s="68">
        <f t="shared" si="208"/>
        <v>0</v>
      </c>
      <c r="J609" s="68">
        <f t="shared" si="209"/>
        <v>0</v>
      </c>
      <c r="K609" s="68">
        <f t="shared" si="210"/>
        <v>0</v>
      </c>
      <c r="L609" s="68">
        <f t="shared" si="211"/>
        <v>0</v>
      </c>
      <c r="M609" s="68"/>
      <c r="N609" s="72"/>
      <c r="O609" s="8"/>
    </row>
    <row r="610" spans="1:15" s="9" customFormat="1" ht="12.75" customHeight="1">
      <c r="A610" s="268"/>
      <c r="B610" s="75" t="s">
        <v>1314</v>
      </c>
      <c r="C610" s="75">
        <v>90453</v>
      </c>
      <c r="D610" s="77" t="s">
        <v>546</v>
      </c>
      <c r="E610" s="74" t="s">
        <v>344</v>
      </c>
      <c r="F610" s="68">
        <v>4</v>
      </c>
      <c r="G610" s="68"/>
      <c r="H610" s="68"/>
      <c r="I610" s="68">
        <f t="shared" ref="I610:I612" si="220">IF(F610="","",G610+H610)</f>
        <v>0</v>
      </c>
      <c r="J610" s="68">
        <f t="shared" ref="J610:J612" si="221">IF(F610="","",ROUND((F610*G610),2))</f>
        <v>0</v>
      </c>
      <c r="K610" s="68">
        <f t="shared" ref="K610:K612" si="222">IF(F610="","",ROUND((F610*H610),2))</f>
        <v>0</v>
      </c>
      <c r="L610" s="68">
        <f t="shared" ref="L610:L612" si="223">IF(F610="","",ROUND((F610*I610),2))</f>
        <v>0</v>
      </c>
      <c r="M610" s="68"/>
      <c r="N610" s="72"/>
      <c r="O610" s="8"/>
    </row>
    <row r="611" spans="1:15" s="9" customFormat="1" ht="12.75" customHeight="1">
      <c r="A611" s="268"/>
      <c r="B611" s="75" t="s">
        <v>1315</v>
      </c>
      <c r="C611" s="75">
        <v>90303</v>
      </c>
      <c r="D611" s="77" t="s">
        <v>441</v>
      </c>
      <c r="E611" s="74" t="s">
        <v>245</v>
      </c>
      <c r="F611" s="68">
        <v>4</v>
      </c>
      <c r="G611" s="68"/>
      <c r="H611" s="68"/>
      <c r="I611" s="68">
        <f t="shared" si="220"/>
        <v>0</v>
      </c>
      <c r="J611" s="68">
        <f t="shared" si="221"/>
        <v>0</v>
      </c>
      <c r="K611" s="68">
        <f t="shared" si="222"/>
        <v>0</v>
      </c>
      <c r="L611" s="68">
        <f t="shared" si="223"/>
        <v>0</v>
      </c>
      <c r="M611" s="68"/>
      <c r="N611" s="72"/>
      <c r="O611" s="8"/>
    </row>
    <row r="612" spans="1:15" s="9" customFormat="1" ht="24" customHeight="1">
      <c r="A612" s="268"/>
      <c r="B612" s="75" t="s">
        <v>1316</v>
      </c>
      <c r="C612" s="75">
        <v>83420</v>
      </c>
      <c r="D612" s="151" t="s">
        <v>27</v>
      </c>
      <c r="E612" s="64" t="s">
        <v>345</v>
      </c>
      <c r="F612" s="68">
        <v>215</v>
      </c>
      <c r="G612" s="69"/>
      <c r="H612" s="69"/>
      <c r="I612" s="69">
        <f t="shared" si="220"/>
        <v>0</v>
      </c>
      <c r="J612" s="69">
        <f t="shared" si="221"/>
        <v>0</v>
      </c>
      <c r="K612" s="69">
        <f t="shared" si="222"/>
        <v>0</v>
      </c>
      <c r="L612" s="69">
        <f t="shared" si="223"/>
        <v>0</v>
      </c>
      <c r="M612" s="69"/>
      <c r="N612" s="72"/>
      <c r="O612" s="8"/>
    </row>
    <row r="613" spans="1:15" s="9" customFormat="1" ht="12" customHeight="1">
      <c r="A613" s="268"/>
      <c r="B613" s="75" t="s">
        <v>1317</v>
      </c>
      <c r="C613" s="75"/>
      <c r="D613" s="275" t="s">
        <v>1318</v>
      </c>
      <c r="E613" s="76"/>
      <c r="F613" s="68"/>
      <c r="G613" s="68"/>
      <c r="H613" s="68"/>
      <c r="I613" s="68" t="str">
        <f t="shared" ref="I613:I673" si="224">IF(F613="","",G613+H613)</f>
        <v/>
      </c>
      <c r="J613" s="68" t="str">
        <f t="shared" ref="J613:J673" si="225">IF(F613="","",ROUND((F613*G613),2))</f>
        <v/>
      </c>
      <c r="K613" s="68" t="str">
        <f t="shared" ref="K613:K673" si="226">IF(F613="","",ROUND((F613*H613),2))</f>
        <v/>
      </c>
      <c r="L613" s="68" t="str">
        <f t="shared" ref="L613:L673" si="227">IF(F613="","",ROUND((F613*I613),2))</f>
        <v/>
      </c>
      <c r="M613" s="68"/>
      <c r="N613" s="72"/>
      <c r="O613" s="8"/>
    </row>
    <row r="614" spans="1:15" s="9" customFormat="1" ht="84" customHeight="1">
      <c r="A614" s="268"/>
      <c r="B614" s="75" t="s">
        <v>1319</v>
      </c>
      <c r="C614" s="75">
        <v>90436</v>
      </c>
      <c r="D614" s="77" t="s">
        <v>529</v>
      </c>
      <c r="E614" s="74" t="s">
        <v>344</v>
      </c>
      <c r="F614" s="68">
        <v>24</v>
      </c>
      <c r="G614" s="68"/>
      <c r="H614" s="68"/>
      <c r="I614" s="68">
        <f t="shared" si="224"/>
        <v>0</v>
      </c>
      <c r="J614" s="68">
        <f t="shared" si="225"/>
        <v>0</v>
      </c>
      <c r="K614" s="68">
        <f t="shared" si="226"/>
        <v>0</v>
      </c>
      <c r="L614" s="68">
        <f t="shared" si="227"/>
        <v>0</v>
      </c>
      <c r="M614" s="68"/>
      <c r="N614" s="72"/>
      <c r="O614" s="8"/>
    </row>
    <row r="615" spans="1:15" s="9" customFormat="1" ht="12.75" customHeight="1">
      <c r="A615" s="268"/>
      <c r="B615" s="75" t="s">
        <v>1320</v>
      </c>
      <c r="C615" s="75">
        <v>90447</v>
      </c>
      <c r="D615" s="77" t="s">
        <v>540</v>
      </c>
      <c r="E615" s="74" t="s">
        <v>344</v>
      </c>
      <c r="F615" s="68">
        <v>2</v>
      </c>
      <c r="G615" s="68"/>
      <c r="H615" s="68"/>
      <c r="I615" s="68">
        <f t="shared" si="224"/>
        <v>0</v>
      </c>
      <c r="J615" s="68">
        <f t="shared" si="225"/>
        <v>0</v>
      </c>
      <c r="K615" s="68">
        <f t="shared" si="226"/>
        <v>0</v>
      </c>
      <c r="L615" s="68">
        <f t="shared" si="227"/>
        <v>0</v>
      </c>
      <c r="M615" s="68"/>
      <c r="N615" s="72"/>
      <c r="O615" s="8"/>
    </row>
    <row r="616" spans="1:15" s="9" customFormat="1" ht="48" customHeight="1">
      <c r="A616" s="268"/>
      <c r="B616" s="75" t="s">
        <v>1321</v>
      </c>
      <c r="C616" s="75">
        <v>90435</v>
      </c>
      <c r="D616" s="77" t="s">
        <v>528</v>
      </c>
      <c r="E616" s="74" t="s">
        <v>344</v>
      </c>
      <c r="F616" s="68">
        <v>2</v>
      </c>
      <c r="G616" s="68"/>
      <c r="H616" s="68"/>
      <c r="I616" s="68">
        <f t="shared" si="224"/>
        <v>0</v>
      </c>
      <c r="J616" s="68">
        <f t="shared" si="225"/>
        <v>0</v>
      </c>
      <c r="K616" s="68">
        <f t="shared" si="226"/>
        <v>0</v>
      </c>
      <c r="L616" s="68">
        <f t="shared" si="227"/>
        <v>0</v>
      </c>
      <c r="M616" s="68"/>
      <c r="N616" s="72"/>
      <c r="O616" s="8"/>
    </row>
    <row r="617" spans="1:15" s="9" customFormat="1" ht="12">
      <c r="A617" s="268"/>
      <c r="B617" s="75" t="s">
        <v>1322</v>
      </c>
      <c r="C617" s="75">
        <v>90539</v>
      </c>
      <c r="D617" s="77" t="s">
        <v>578</v>
      </c>
      <c r="E617" s="74" t="s">
        <v>344</v>
      </c>
      <c r="F617" s="68">
        <v>3</v>
      </c>
      <c r="G617" s="68"/>
      <c r="H617" s="68"/>
      <c r="I617" s="68">
        <f t="shared" si="224"/>
        <v>0</v>
      </c>
      <c r="J617" s="68">
        <f t="shared" si="225"/>
        <v>0</v>
      </c>
      <c r="K617" s="68">
        <f t="shared" si="226"/>
        <v>0</v>
      </c>
      <c r="L617" s="68">
        <f t="shared" si="227"/>
        <v>0</v>
      </c>
      <c r="M617" s="68"/>
      <c r="N617" s="72"/>
      <c r="O617" s="8"/>
    </row>
    <row r="618" spans="1:15" s="9" customFormat="1" ht="12.75" customHeight="1">
      <c r="A618" s="268"/>
      <c r="B618" s="75" t="s">
        <v>1323</v>
      </c>
      <c r="C618" s="75">
        <v>90428</v>
      </c>
      <c r="D618" s="77" t="s">
        <v>521</v>
      </c>
      <c r="E618" s="74" t="s">
        <v>344</v>
      </c>
      <c r="F618" s="68">
        <v>4</v>
      </c>
      <c r="G618" s="68"/>
      <c r="H618" s="68"/>
      <c r="I618" s="68">
        <f t="shared" si="224"/>
        <v>0</v>
      </c>
      <c r="J618" s="68">
        <f t="shared" si="225"/>
        <v>0</v>
      </c>
      <c r="K618" s="68">
        <f t="shared" si="226"/>
        <v>0</v>
      </c>
      <c r="L618" s="68">
        <f t="shared" si="227"/>
        <v>0</v>
      </c>
      <c r="M618" s="68"/>
      <c r="N618" s="72"/>
      <c r="O618" s="8"/>
    </row>
    <row r="619" spans="1:15" s="9" customFormat="1" ht="12.75" customHeight="1">
      <c r="A619" s="268"/>
      <c r="B619" s="75" t="s">
        <v>1324</v>
      </c>
      <c r="C619" s="75">
        <v>90431</v>
      </c>
      <c r="D619" s="77" t="s">
        <v>524</v>
      </c>
      <c r="E619" s="74" t="s">
        <v>344</v>
      </c>
      <c r="F619" s="68">
        <v>1</v>
      </c>
      <c r="G619" s="68"/>
      <c r="H619" s="68"/>
      <c r="I619" s="68">
        <f t="shared" si="224"/>
        <v>0</v>
      </c>
      <c r="J619" s="68">
        <f t="shared" si="225"/>
        <v>0</v>
      </c>
      <c r="K619" s="68">
        <f t="shared" si="226"/>
        <v>0</v>
      </c>
      <c r="L619" s="68">
        <f t="shared" si="227"/>
        <v>0</v>
      </c>
      <c r="M619" s="68"/>
      <c r="N619" s="72"/>
      <c r="O619" s="8"/>
    </row>
    <row r="620" spans="1:15" s="9" customFormat="1" ht="24" customHeight="1">
      <c r="A620" s="268"/>
      <c r="B620" s="75" t="s">
        <v>1325</v>
      </c>
      <c r="C620" s="75">
        <v>72334</v>
      </c>
      <c r="D620" s="151" t="s">
        <v>242</v>
      </c>
      <c r="E620" s="64" t="s">
        <v>344</v>
      </c>
      <c r="F620" s="68">
        <v>2</v>
      </c>
      <c r="G620" s="69"/>
      <c r="H620" s="69"/>
      <c r="I620" s="69">
        <f t="shared" si="224"/>
        <v>0</v>
      </c>
      <c r="J620" s="69">
        <f t="shared" si="225"/>
        <v>0</v>
      </c>
      <c r="K620" s="69">
        <f t="shared" si="226"/>
        <v>0</v>
      </c>
      <c r="L620" s="69">
        <f t="shared" si="227"/>
        <v>0</v>
      </c>
      <c r="M620" s="69"/>
      <c r="N620" s="72"/>
      <c r="O620" s="8"/>
    </row>
    <row r="621" spans="1:15" s="9" customFormat="1" ht="12.75" customHeight="1">
      <c r="A621" s="268"/>
      <c r="B621" s="75" t="s">
        <v>1326</v>
      </c>
      <c r="C621" s="75">
        <v>90429</v>
      </c>
      <c r="D621" s="77" t="s">
        <v>522</v>
      </c>
      <c r="E621" s="74" t="s">
        <v>344</v>
      </c>
      <c r="F621" s="68">
        <v>2</v>
      </c>
      <c r="G621" s="68"/>
      <c r="H621" s="68"/>
      <c r="I621" s="68">
        <f t="shared" si="224"/>
        <v>0</v>
      </c>
      <c r="J621" s="68">
        <f t="shared" si="225"/>
        <v>0</v>
      </c>
      <c r="K621" s="68">
        <f t="shared" si="226"/>
        <v>0</v>
      </c>
      <c r="L621" s="68">
        <f t="shared" si="227"/>
        <v>0</v>
      </c>
      <c r="M621" s="68"/>
      <c r="N621" s="72"/>
      <c r="O621" s="8"/>
    </row>
    <row r="622" spans="1:15" s="9" customFormat="1" ht="12.75" customHeight="1">
      <c r="A622" s="268"/>
      <c r="B622" s="75" t="s">
        <v>1327</v>
      </c>
      <c r="C622" s="75">
        <v>90432</v>
      </c>
      <c r="D622" s="77" t="s">
        <v>525</v>
      </c>
      <c r="E622" s="74" t="s">
        <v>344</v>
      </c>
      <c r="F622" s="68">
        <v>1</v>
      </c>
      <c r="G622" s="68"/>
      <c r="H622" s="68"/>
      <c r="I622" s="68">
        <f t="shared" si="224"/>
        <v>0</v>
      </c>
      <c r="J622" s="68">
        <f t="shared" si="225"/>
        <v>0</v>
      </c>
      <c r="K622" s="68">
        <f t="shared" si="226"/>
        <v>0</v>
      </c>
      <c r="L622" s="68">
        <f t="shared" si="227"/>
        <v>0</v>
      </c>
      <c r="M622" s="68"/>
      <c r="N622" s="72"/>
      <c r="O622" s="8"/>
    </row>
    <row r="623" spans="1:15" s="9" customFormat="1" ht="12" customHeight="1">
      <c r="A623" s="268"/>
      <c r="B623" s="75" t="s">
        <v>1328</v>
      </c>
      <c r="C623" s="75">
        <v>83566</v>
      </c>
      <c r="D623" s="151" t="s">
        <v>20</v>
      </c>
      <c r="E623" s="64" t="s">
        <v>344</v>
      </c>
      <c r="F623" s="68">
        <v>33</v>
      </c>
      <c r="G623" s="69"/>
      <c r="H623" s="69"/>
      <c r="I623" s="69">
        <f t="shared" si="224"/>
        <v>0</v>
      </c>
      <c r="J623" s="69">
        <f t="shared" si="225"/>
        <v>0</v>
      </c>
      <c r="K623" s="69">
        <f t="shared" si="226"/>
        <v>0</v>
      </c>
      <c r="L623" s="69">
        <f t="shared" si="227"/>
        <v>0</v>
      </c>
      <c r="M623" s="69"/>
      <c r="N623" s="72"/>
      <c r="O623" s="8"/>
    </row>
    <row r="624" spans="1:15" s="9" customFormat="1" ht="12.75" customHeight="1">
      <c r="A624" s="268"/>
      <c r="B624" s="75" t="s">
        <v>1329</v>
      </c>
      <c r="C624" s="75">
        <v>90450</v>
      </c>
      <c r="D624" s="77" t="s">
        <v>543</v>
      </c>
      <c r="E624" s="74" t="s">
        <v>344</v>
      </c>
      <c r="F624" s="68">
        <v>14</v>
      </c>
      <c r="G624" s="68"/>
      <c r="H624" s="68"/>
      <c r="I624" s="68">
        <f>IF(F624="","",G624+H624)</f>
        <v>0</v>
      </c>
      <c r="J624" s="68">
        <f>IF(F624="","",ROUND((F624*G624),2))</f>
        <v>0</v>
      </c>
      <c r="K624" s="68">
        <f>IF(F624="","",ROUND((F624*H624),2))</f>
        <v>0</v>
      </c>
      <c r="L624" s="68">
        <f>IF(F624="","",ROUND((F624*I624),2))</f>
        <v>0</v>
      </c>
      <c r="M624" s="68"/>
      <c r="N624" s="72"/>
      <c r="O624" s="8"/>
    </row>
    <row r="625" spans="1:15" s="9" customFormat="1" ht="12" customHeight="1">
      <c r="A625" s="268"/>
      <c r="B625" s="75" t="s">
        <v>1330</v>
      </c>
      <c r="C625" s="75">
        <v>83566</v>
      </c>
      <c r="D625" s="151" t="s">
        <v>20</v>
      </c>
      <c r="E625" s="64" t="s">
        <v>344</v>
      </c>
      <c r="F625" s="68">
        <v>1</v>
      </c>
      <c r="G625" s="69"/>
      <c r="H625" s="69"/>
      <c r="I625" s="69">
        <f t="shared" ref="I625:I627" si="228">IF(F625="","",G625+H625)</f>
        <v>0</v>
      </c>
      <c r="J625" s="69">
        <f t="shared" ref="J625:J627" si="229">IF(F625="","",ROUND((F625*G625),2))</f>
        <v>0</v>
      </c>
      <c r="K625" s="69">
        <f t="shared" ref="K625:K627" si="230">IF(F625="","",ROUND((F625*H625),2))</f>
        <v>0</v>
      </c>
      <c r="L625" s="69">
        <f t="shared" ref="L625:L627" si="231">IF(F625="","",ROUND((F625*I625),2))</f>
        <v>0</v>
      </c>
      <c r="M625" s="69"/>
      <c r="N625" s="72"/>
      <c r="O625" s="8"/>
    </row>
    <row r="626" spans="1:15" s="9" customFormat="1" ht="12" customHeight="1">
      <c r="A626" s="268"/>
      <c r="B626" s="75" t="s">
        <v>1331</v>
      </c>
      <c r="C626" s="75">
        <v>83387</v>
      </c>
      <c r="D626" s="151" t="s">
        <v>57</v>
      </c>
      <c r="E626" s="64" t="s">
        <v>344</v>
      </c>
      <c r="F626" s="68">
        <v>43</v>
      </c>
      <c r="G626" s="69"/>
      <c r="H626" s="69"/>
      <c r="I626" s="69">
        <f t="shared" si="228"/>
        <v>0</v>
      </c>
      <c r="J626" s="69">
        <f t="shared" si="229"/>
        <v>0</v>
      </c>
      <c r="K626" s="69">
        <f t="shared" si="230"/>
        <v>0</v>
      </c>
      <c r="L626" s="69">
        <f t="shared" si="231"/>
        <v>0</v>
      </c>
      <c r="M626" s="69"/>
      <c r="N626" s="72"/>
      <c r="O626" s="8"/>
    </row>
    <row r="627" spans="1:15" s="9" customFormat="1" ht="12" customHeight="1">
      <c r="A627" s="268"/>
      <c r="B627" s="75" t="s">
        <v>1332</v>
      </c>
      <c r="C627" s="75">
        <v>83386</v>
      </c>
      <c r="D627" s="151" t="s">
        <v>118</v>
      </c>
      <c r="E627" s="64" t="s">
        <v>344</v>
      </c>
      <c r="F627" s="68">
        <v>15</v>
      </c>
      <c r="G627" s="69"/>
      <c r="H627" s="69"/>
      <c r="I627" s="69">
        <f t="shared" si="228"/>
        <v>0</v>
      </c>
      <c r="J627" s="69">
        <f t="shared" si="229"/>
        <v>0</v>
      </c>
      <c r="K627" s="69">
        <f t="shared" si="230"/>
        <v>0</v>
      </c>
      <c r="L627" s="69">
        <f t="shared" si="231"/>
        <v>0</v>
      </c>
      <c r="M627" s="69"/>
      <c r="N627" s="72"/>
      <c r="O627" s="8"/>
    </row>
    <row r="628" spans="1:15" s="9" customFormat="1" ht="24" customHeight="1">
      <c r="A628" s="268"/>
      <c r="B628" s="75" t="s">
        <v>1333</v>
      </c>
      <c r="C628" s="75">
        <v>90146</v>
      </c>
      <c r="D628" s="77" t="s">
        <v>406</v>
      </c>
      <c r="E628" s="74" t="s">
        <v>345</v>
      </c>
      <c r="F628" s="68">
        <v>54</v>
      </c>
      <c r="G628" s="68"/>
      <c r="H628" s="68"/>
      <c r="I628" s="68">
        <f t="shared" si="224"/>
        <v>0</v>
      </c>
      <c r="J628" s="68">
        <f t="shared" si="225"/>
        <v>0</v>
      </c>
      <c r="K628" s="68">
        <f t="shared" si="226"/>
        <v>0</v>
      </c>
      <c r="L628" s="68">
        <f t="shared" si="227"/>
        <v>0</v>
      </c>
      <c r="M628" s="68"/>
      <c r="N628" s="72"/>
      <c r="O628" s="8"/>
    </row>
    <row r="629" spans="1:15" s="9" customFormat="1" ht="24">
      <c r="A629" s="268"/>
      <c r="B629" s="75" t="s">
        <v>1334</v>
      </c>
      <c r="C629" s="75">
        <v>90129</v>
      </c>
      <c r="D629" s="77" t="s">
        <v>403</v>
      </c>
      <c r="E629" s="74" t="s">
        <v>345</v>
      </c>
      <c r="F629" s="68">
        <v>24</v>
      </c>
      <c r="G629" s="68"/>
      <c r="H629" s="68"/>
      <c r="I629" s="68">
        <f t="shared" si="224"/>
        <v>0</v>
      </c>
      <c r="J629" s="68">
        <f t="shared" si="225"/>
        <v>0</v>
      </c>
      <c r="K629" s="68">
        <f t="shared" si="226"/>
        <v>0</v>
      </c>
      <c r="L629" s="68">
        <f t="shared" si="227"/>
        <v>0</v>
      </c>
      <c r="M629" s="68"/>
      <c r="N629" s="72"/>
      <c r="O629" s="8"/>
    </row>
    <row r="630" spans="1:15" s="9" customFormat="1" ht="24" customHeight="1">
      <c r="A630" s="268"/>
      <c r="B630" s="75" t="s">
        <v>1335</v>
      </c>
      <c r="C630" s="75">
        <v>73613</v>
      </c>
      <c r="D630" s="151" t="s">
        <v>49</v>
      </c>
      <c r="E630" s="64" t="s">
        <v>345</v>
      </c>
      <c r="F630" s="68">
        <v>300</v>
      </c>
      <c r="G630" s="69"/>
      <c r="H630" s="69"/>
      <c r="I630" s="69">
        <f t="shared" si="224"/>
        <v>0</v>
      </c>
      <c r="J630" s="69">
        <f t="shared" si="225"/>
        <v>0</v>
      </c>
      <c r="K630" s="69">
        <f t="shared" si="226"/>
        <v>0</v>
      </c>
      <c r="L630" s="69">
        <f t="shared" si="227"/>
        <v>0</v>
      </c>
      <c r="M630" s="69"/>
      <c r="N630" s="72"/>
      <c r="O630" s="8"/>
    </row>
    <row r="631" spans="1:15" s="9" customFormat="1" ht="24" customHeight="1">
      <c r="A631" s="268"/>
      <c r="B631" s="75" t="s">
        <v>1336</v>
      </c>
      <c r="C631" s="75" t="s">
        <v>50</v>
      </c>
      <c r="D631" s="77" t="s">
        <v>51</v>
      </c>
      <c r="E631" s="74" t="s">
        <v>345</v>
      </c>
      <c r="F631" s="68">
        <v>100</v>
      </c>
      <c r="G631" s="68"/>
      <c r="H631" s="68"/>
      <c r="I631" s="68">
        <f t="shared" si="224"/>
        <v>0</v>
      </c>
      <c r="J631" s="68">
        <f t="shared" si="225"/>
        <v>0</v>
      </c>
      <c r="K631" s="68">
        <f t="shared" si="226"/>
        <v>0</v>
      </c>
      <c r="L631" s="68">
        <f t="shared" si="227"/>
        <v>0</v>
      </c>
      <c r="M631" s="68"/>
      <c r="N631" s="72"/>
      <c r="O631" s="8"/>
    </row>
    <row r="632" spans="1:15" s="9" customFormat="1" ht="24" customHeight="1">
      <c r="A632" s="268"/>
      <c r="B632" s="75" t="s">
        <v>1337</v>
      </c>
      <c r="C632" s="75" t="s">
        <v>152</v>
      </c>
      <c r="D632" s="77" t="s">
        <v>153</v>
      </c>
      <c r="E632" s="74" t="s">
        <v>345</v>
      </c>
      <c r="F632" s="68">
        <v>1500</v>
      </c>
      <c r="G632" s="68"/>
      <c r="H632" s="68"/>
      <c r="I632" s="68">
        <f t="shared" si="224"/>
        <v>0</v>
      </c>
      <c r="J632" s="68">
        <f t="shared" si="225"/>
        <v>0</v>
      </c>
      <c r="K632" s="68">
        <f t="shared" si="226"/>
        <v>0</v>
      </c>
      <c r="L632" s="68">
        <f t="shared" si="227"/>
        <v>0</v>
      </c>
      <c r="M632" s="68"/>
      <c r="N632" s="72"/>
      <c r="O632" s="8"/>
    </row>
    <row r="633" spans="1:15" s="9" customFormat="1" ht="12" customHeight="1">
      <c r="A633" s="268"/>
      <c r="B633" s="75" t="s">
        <v>1338</v>
      </c>
      <c r="C633" s="75"/>
      <c r="D633" s="275" t="s">
        <v>1339</v>
      </c>
      <c r="E633" s="76"/>
      <c r="F633" s="68"/>
      <c r="G633" s="68"/>
      <c r="H633" s="68"/>
      <c r="I633" s="68" t="str">
        <f t="shared" si="224"/>
        <v/>
      </c>
      <c r="J633" s="68" t="str">
        <f t="shared" si="225"/>
        <v/>
      </c>
      <c r="K633" s="68" t="str">
        <f t="shared" si="226"/>
        <v/>
      </c>
      <c r="L633" s="68" t="str">
        <f t="shared" si="227"/>
        <v/>
      </c>
      <c r="M633" s="68"/>
      <c r="N633" s="72"/>
      <c r="O633" s="8"/>
    </row>
    <row r="634" spans="1:15" s="9" customFormat="1" ht="36" customHeight="1">
      <c r="A634" s="268"/>
      <c r="B634" s="75" t="s">
        <v>1340</v>
      </c>
      <c r="C634" s="75">
        <v>90740</v>
      </c>
      <c r="D634" s="77" t="s">
        <v>2296</v>
      </c>
      <c r="E634" s="74" t="s">
        <v>344</v>
      </c>
      <c r="F634" s="68">
        <v>1</v>
      </c>
      <c r="G634" s="68"/>
      <c r="H634" s="68"/>
      <c r="I634" s="68">
        <f t="shared" si="224"/>
        <v>0</v>
      </c>
      <c r="J634" s="68">
        <f t="shared" si="225"/>
        <v>0</v>
      </c>
      <c r="K634" s="68">
        <f t="shared" si="226"/>
        <v>0</v>
      </c>
      <c r="L634" s="68">
        <f t="shared" si="227"/>
        <v>0</v>
      </c>
      <c r="M634" s="68"/>
      <c r="N634" s="72"/>
      <c r="O634" s="8"/>
    </row>
    <row r="635" spans="1:15" s="9" customFormat="1" ht="24" customHeight="1">
      <c r="A635" s="268"/>
      <c r="B635" s="75" t="s">
        <v>1341</v>
      </c>
      <c r="C635" s="75" t="s">
        <v>173</v>
      </c>
      <c r="D635" s="77" t="s">
        <v>174</v>
      </c>
      <c r="E635" s="74" t="s">
        <v>344</v>
      </c>
      <c r="F635" s="68">
        <v>1</v>
      </c>
      <c r="G635" s="68"/>
      <c r="H635" s="68"/>
      <c r="I635" s="68">
        <f t="shared" si="224"/>
        <v>0</v>
      </c>
      <c r="J635" s="68">
        <f t="shared" si="225"/>
        <v>0</v>
      </c>
      <c r="K635" s="68">
        <f t="shared" si="226"/>
        <v>0</v>
      </c>
      <c r="L635" s="68">
        <f t="shared" si="227"/>
        <v>0</v>
      </c>
      <c r="M635" s="68"/>
      <c r="N635" s="72"/>
      <c r="O635" s="8"/>
    </row>
    <row r="636" spans="1:15" s="9" customFormat="1" ht="24" customHeight="1">
      <c r="A636" s="268"/>
      <c r="B636" s="75" t="s">
        <v>1342</v>
      </c>
      <c r="C636" s="75" t="s">
        <v>171</v>
      </c>
      <c r="D636" s="77" t="s">
        <v>172</v>
      </c>
      <c r="E636" s="74" t="s">
        <v>344</v>
      </c>
      <c r="F636" s="68">
        <v>1</v>
      </c>
      <c r="G636" s="68"/>
      <c r="H636" s="68"/>
      <c r="I636" s="68">
        <f t="shared" si="224"/>
        <v>0</v>
      </c>
      <c r="J636" s="68">
        <f t="shared" si="225"/>
        <v>0</v>
      </c>
      <c r="K636" s="68">
        <f t="shared" si="226"/>
        <v>0</v>
      </c>
      <c r="L636" s="68">
        <f t="shared" si="227"/>
        <v>0</v>
      </c>
      <c r="M636" s="68"/>
      <c r="N636" s="72"/>
      <c r="O636" s="8"/>
    </row>
    <row r="637" spans="1:15" s="9" customFormat="1" ht="24" customHeight="1">
      <c r="A637" s="268"/>
      <c r="B637" s="75" t="s">
        <v>1343</v>
      </c>
      <c r="C637" s="75" t="s">
        <v>169</v>
      </c>
      <c r="D637" s="77" t="s">
        <v>170</v>
      </c>
      <c r="E637" s="74" t="s">
        <v>344</v>
      </c>
      <c r="F637" s="68">
        <v>1</v>
      </c>
      <c r="G637" s="68"/>
      <c r="H637" s="68"/>
      <c r="I637" s="68">
        <f t="shared" si="224"/>
        <v>0</v>
      </c>
      <c r="J637" s="68">
        <f t="shared" si="225"/>
        <v>0</v>
      </c>
      <c r="K637" s="68">
        <f t="shared" si="226"/>
        <v>0</v>
      </c>
      <c r="L637" s="68">
        <f t="shared" si="227"/>
        <v>0</v>
      </c>
      <c r="M637" s="68"/>
      <c r="N637" s="72"/>
      <c r="O637" s="8"/>
    </row>
    <row r="638" spans="1:15" s="9" customFormat="1" ht="24" customHeight="1">
      <c r="A638" s="268"/>
      <c r="B638" s="75" t="s">
        <v>1344</v>
      </c>
      <c r="C638" s="75" t="s">
        <v>239</v>
      </c>
      <c r="D638" s="77" t="s">
        <v>168</v>
      </c>
      <c r="E638" s="74" t="s">
        <v>344</v>
      </c>
      <c r="F638" s="68">
        <v>15</v>
      </c>
      <c r="G638" s="68"/>
      <c r="H638" s="68"/>
      <c r="I638" s="68">
        <f t="shared" si="224"/>
        <v>0</v>
      </c>
      <c r="J638" s="68">
        <f t="shared" si="225"/>
        <v>0</v>
      </c>
      <c r="K638" s="68">
        <f t="shared" si="226"/>
        <v>0</v>
      </c>
      <c r="L638" s="68">
        <f t="shared" si="227"/>
        <v>0</v>
      </c>
      <c r="M638" s="68"/>
      <c r="N638" s="72"/>
      <c r="O638" s="8"/>
    </row>
    <row r="639" spans="1:15" s="9" customFormat="1" ht="24" customHeight="1">
      <c r="A639" s="268"/>
      <c r="B639" s="75" t="s">
        <v>1345</v>
      </c>
      <c r="C639" s="75" t="s">
        <v>239</v>
      </c>
      <c r="D639" s="77" t="s">
        <v>168</v>
      </c>
      <c r="E639" s="74" t="s">
        <v>344</v>
      </c>
      <c r="F639" s="68">
        <v>4</v>
      </c>
      <c r="G639" s="68"/>
      <c r="H639" s="68"/>
      <c r="I639" s="68">
        <f t="shared" si="224"/>
        <v>0</v>
      </c>
      <c r="J639" s="68">
        <f t="shared" si="225"/>
        <v>0</v>
      </c>
      <c r="K639" s="68">
        <f t="shared" si="226"/>
        <v>0</v>
      </c>
      <c r="L639" s="68">
        <f t="shared" si="227"/>
        <v>0</v>
      </c>
      <c r="M639" s="68"/>
      <c r="N639" s="72"/>
      <c r="O639" s="8"/>
    </row>
    <row r="640" spans="1:15" s="9" customFormat="1" ht="12.75" customHeight="1">
      <c r="A640" s="268"/>
      <c r="B640" s="75" t="s">
        <v>1346</v>
      </c>
      <c r="C640" s="75">
        <v>90020</v>
      </c>
      <c r="D640" s="77" t="s">
        <v>383</v>
      </c>
      <c r="E640" s="74" t="s">
        <v>344</v>
      </c>
      <c r="F640" s="68">
        <v>2</v>
      </c>
      <c r="G640" s="68"/>
      <c r="H640" s="68"/>
      <c r="I640" s="68">
        <f t="shared" si="224"/>
        <v>0</v>
      </c>
      <c r="J640" s="68">
        <f t="shared" si="225"/>
        <v>0</v>
      </c>
      <c r="K640" s="68">
        <f t="shared" si="226"/>
        <v>0</v>
      </c>
      <c r="L640" s="68">
        <f t="shared" si="227"/>
        <v>0</v>
      </c>
      <c r="M640" s="68"/>
      <c r="N640" s="72"/>
      <c r="O640" s="8"/>
    </row>
    <row r="641" spans="1:15" s="9" customFormat="1" ht="12.75" customHeight="1">
      <c r="A641" s="268"/>
      <c r="B641" s="75" t="s">
        <v>1347</v>
      </c>
      <c r="C641" s="75">
        <v>90141</v>
      </c>
      <c r="D641" s="77" t="s">
        <v>405</v>
      </c>
      <c r="E641" s="74" t="s">
        <v>344</v>
      </c>
      <c r="F641" s="68">
        <v>3</v>
      </c>
      <c r="G641" s="68"/>
      <c r="H641" s="68"/>
      <c r="I641" s="68">
        <f t="shared" si="224"/>
        <v>0</v>
      </c>
      <c r="J641" s="68">
        <f t="shared" si="225"/>
        <v>0</v>
      </c>
      <c r="K641" s="68">
        <f t="shared" si="226"/>
        <v>0</v>
      </c>
      <c r="L641" s="68">
        <f t="shared" si="227"/>
        <v>0</v>
      </c>
      <c r="M641" s="68"/>
      <c r="N641" s="72"/>
      <c r="O641" s="8"/>
    </row>
    <row r="642" spans="1:15" s="9" customFormat="1" ht="12.75" customHeight="1">
      <c r="A642" s="268"/>
      <c r="B642" s="75" t="s">
        <v>1348</v>
      </c>
      <c r="C642" s="75">
        <v>90423</v>
      </c>
      <c r="D642" s="77" t="s">
        <v>516</v>
      </c>
      <c r="E642" s="74" t="s">
        <v>345</v>
      </c>
      <c r="F642" s="68">
        <v>50</v>
      </c>
      <c r="G642" s="68"/>
      <c r="H642" s="68"/>
      <c r="I642" s="68">
        <f t="shared" si="224"/>
        <v>0</v>
      </c>
      <c r="J642" s="68">
        <f t="shared" si="225"/>
        <v>0</v>
      </c>
      <c r="K642" s="68">
        <f t="shared" si="226"/>
        <v>0</v>
      </c>
      <c r="L642" s="68">
        <f t="shared" si="227"/>
        <v>0</v>
      </c>
      <c r="M642" s="68"/>
      <c r="N642" s="72"/>
      <c r="O642" s="8"/>
    </row>
    <row r="643" spans="1:15" s="9" customFormat="1" ht="12.75" customHeight="1">
      <c r="A643" s="268"/>
      <c r="B643" s="75" t="s">
        <v>1349</v>
      </c>
      <c r="C643" s="75">
        <v>90452</v>
      </c>
      <c r="D643" s="77" t="s">
        <v>545</v>
      </c>
      <c r="E643" s="74" t="s">
        <v>344</v>
      </c>
      <c r="F643" s="68">
        <v>4</v>
      </c>
      <c r="G643" s="68"/>
      <c r="H643" s="68"/>
      <c r="I643" s="68">
        <f t="shared" si="224"/>
        <v>0</v>
      </c>
      <c r="J643" s="68">
        <f t="shared" si="225"/>
        <v>0</v>
      </c>
      <c r="K643" s="68">
        <f t="shared" si="226"/>
        <v>0</v>
      </c>
      <c r="L643" s="68">
        <f t="shared" si="227"/>
        <v>0</v>
      </c>
      <c r="M643" s="68"/>
      <c r="N643" s="72"/>
      <c r="O643" s="8"/>
    </row>
    <row r="644" spans="1:15" s="9" customFormat="1" ht="12.75" customHeight="1">
      <c r="A644" s="268"/>
      <c r="B644" s="75" t="s">
        <v>1350</v>
      </c>
      <c r="C644" s="75">
        <v>90407</v>
      </c>
      <c r="D644" s="77" t="s">
        <v>500</v>
      </c>
      <c r="E644" s="74" t="s">
        <v>245</v>
      </c>
      <c r="F644" s="68">
        <v>4</v>
      </c>
      <c r="G644" s="68"/>
      <c r="H644" s="68"/>
      <c r="I644" s="68">
        <f t="shared" si="224"/>
        <v>0</v>
      </c>
      <c r="J644" s="68">
        <f t="shared" si="225"/>
        <v>0</v>
      </c>
      <c r="K644" s="68">
        <f t="shared" si="226"/>
        <v>0</v>
      </c>
      <c r="L644" s="68">
        <f t="shared" si="227"/>
        <v>0</v>
      </c>
      <c r="M644" s="68"/>
      <c r="N644" s="72"/>
      <c r="O644" s="8"/>
    </row>
    <row r="645" spans="1:15" s="9" customFormat="1" ht="24" customHeight="1">
      <c r="A645" s="268"/>
      <c r="B645" s="75" t="s">
        <v>1351</v>
      </c>
      <c r="C645" s="75">
        <v>83423</v>
      </c>
      <c r="D645" s="151" t="s">
        <v>30</v>
      </c>
      <c r="E645" s="64" t="s">
        <v>345</v>
      </c>
      <c r="F645" s="68">
        <v>100</v>
      </c>
      <c r="G645" s="69"/>
      <c r="H645" s="69"/>
      <c r="I645" s="69">
        <f t="shared" si="224"/>
        <v>0</v>
      </c>
      <c r="J645" s="69">
        <f t="shared" si="225"/>
        <v>0</v>
      </c>
      <c r="K645" s="69">
        <f t="shared" si="226"/>
        <v>0</v>
      </c>
      <c r="L645" s="69">
        <f t="shared" si="227"/>
        <v>0</v>
      </c>
      <c r="M645" s="69"/>
      <c r="N645" s="72"/>
      <c r="O645" s="8"/>
    </row>
    <row r="646" spans="1:15" s="9" customFormat="1" ht="24" customHeight="1">
      <c r="A646" s="268"/>
      <c r="B646" s="75" t="s">
        <v>1352</v>
      </c>
      <c r="C646" s="75">
        <v>83420</v>
      </c>
      <c r="D646" s="151" t="s">
        <v>27</v>
      </c>
      <c r="E646" s="64" t="s">
        <v>345</v>
      </c>
      <c r="F646" s="68">
        <v>25</v>
      </c>
      <c r="G646" s="69"/>
      <c r="H646" s="69"/>
      <c r="I646" s="69">
        <f t="shared" si="224"/>
        <v>0</v>
      </c>
      <c r="J646" s="69">
        <f t="shared" si="225"/>
        <v>0</v>
      </c>
      <c r="K646" s="69">
        <f t="shared" si="226"/>
        <v>0</v>
      </c>
      <c r="L646" s="69">
        <f t="shared" si="227"/>
        <v>0</v>
      </c>
      <c r="M646" s="69"/>
      <c r="N646" s="72"/>
      <c r="O646" s="8"/>
    </row>
    <row r="647" spans="1:15" s="9" customFormat="1" ht="12" customHeight="1">
      <c r="A647" s="268"/>
      <c r="B647" s="75" t="s">
        <v>1353</v>
      </c>
      <c r="C647" s="75"/>
      <c r="D647" s="275" t="s">
        <v>1354</v>
      </c>
      <c r="E647" s="76"/>
      <c r="F647" s="68"/>
      <c r="G647" s="68"/>
      <c r="H647" s="68"/>
      <c r="I647" s="68" t="str">
        <f t="shared" si="224"/>
        <v/>
      </c>
      <c r="J647" s="68" t="str">
        <f t="shared" si="225"/>
        <v/>
      </c>
      <c r="K647" s="68" t="str">
        <f t="shared" si="226"/>
        <v/>
      </c>
      <c r="L647" s="68" t="str">
        <f t="shared" si="227"/>
        <v/>
      </c>
      <c r="M647" s="68"/>
      <c r="N647" s="72"/>
      <c r="O647" s="8"/>
    </row>
    <row r="648" spans="1:15" s="9" customFormat="1" ht="84" customHeight="1">
      <c r="A648" s="268"/>
      <c r="B648" s="75" t="s">
        <v>1355</v>
      </c>
      <c r="C648" s="75">
        <v>90436</v>
      </c>
      <c r="D648" s="77" t="s">
        <v>529</v>
      </c>
      <c r="E648" s="74" t="s">
        <v>344</v>
      </c>
      <c r="F648" s="68">
        <v>38</v>
      </c>
      <c r="G648" s="68"/>
      <c r="H648" s="68"/>
      <c r="I648" s="68">
        <f t="shared" si="224"/>
        <v>0</v>
      </c>
      <c r="J648" s="68">
        <f t="shared" si="225"/>
        <v>0</v>
      </c>
      <c r="K648" s="68">
        <f t="shared" si="226"/>
        <v>0</v>
      </c>
      <c r="L648" s="68">
        <f t="shared" si="227"/>
        <v>0</v>
      </c>
      <c r="M648" s="68"/>
      <c r="N648" s="72"/>
      <c r="O648" s="8"/>
    </row>
    <row r="649" spans="1:15" s="9" customFormat="1" ht="12.75" customHeight="1">
      <c r="A649" s="268"/>
      <c r="B649" s="75" t="s">
        <v>1356</v>
      </c>
      <c r="C649" s="75">
        <v>90447</v>
      </c>
      <c r="D649" s="77" t="s">
        <v>540</v>
      </c>
      <c r="E649" s="74" t="s">
        <v>344</v>
      </c>
      <c r="F649" s="68">
        <v>5</v>
      </c>
      <c r="G649" s="68"/>
      <c r="H649" s="68"/>
      <c r="I649" s="68">
        <f t="shared" si="224"/>
        <v>0</v>
      </c>
      <c r="J649" s="68">
        <f t="shared" si="225"/>
        <v>0</v>
      </c>
      <c r="K649" s="68">
        <f t="shared" si="226"/>
        <v>0</v>
      </c>
      <c r="L649" s="68">
        <f t="shared" si="227"/>
        <v>0</v>
      </c>
      <c r="M649" s="68"/>
      <c r="N649" s="72"/>
      <c r="O649" s="8"/>
    </row>
    <row r="650" spans="1:15" s="9" customFormat="1" ht="48" customHeight="1">
      <c r="A650" s="268"/>
      <c r="B650" s="75" t="s">
        <v>1357</v>
      </c>
      <c r="C650" s="75">
        <v>90435</v>
      </c>
      <c r="D650" s="77" t="s">
        <v>528</v>
      </c>
      <c r="E650" s="74" t="s">
        <v>344</v>
      </c>
      <c r="F650" s="68">
        <v>8</v>
      </c>
      <c r="G650" s="68"/>
      <c r="H650" s="68"/>
      <c r="I650" s="68">
        <f t="shared" si="224"/>
        <v>0</v>
      </c>
      <c r="J650" s="68">
        <f t="shared" si="225"/>
        <v>0</v>
      </c>
      <c r="K650" s="68">
        <f t="shared" si="226"/>
        <v>0</v>
      </c>
      <c r="L650" s="68">
        <f t="shared" si="227"/>
        <v>0</v>
      </c>
      <c r="M650" s="68"/>
      <c r="N650" s="72"/>
      <c r="O650" s="8"/>
    </row>
    <row r="651" spans="1:15" s="9" customFormat="1" ht="12">
      <c r="A651" s="268"/>
      <c r="B651" s="75" t="s">
        <v>1358</v>
      </c>
      <c r="C651" s="75">
        <v>90539</v>
      </c>
      <c r="D651" s="77" t="s">
        <v>578</v>
      </c>
      <c r="E651" s="74" t="s">
        <v>344</v>
      </c>
      <c r="F651" s="68">
        <v>3</v>
      </c>
      <c r="G651" s="68"/>
      <c r="H651" s="68"/>
      <c r="I651" s="68">
        <f t="shared" si="224"/>
        <v>0</v>
      </c>
      <c r="J651" s="68">
        <f t="shared" si="225"/>
        <v>0</v>
      </c>
      <c r="K651" s="68">
        <f t="shared" si="226"/>
        <v>0</v>
      </c>
      <c r="L651" s="68">
        <f t="shared" si="227"/>
        <v>0</v>
      </c>
      <c r="M651" s="68"/>
      <c r="N651" s="72"/>
      <c r="O651" s="8"/>
    </row>
    <row r="652" spans="1:15" s="9" customFormat="1" ht="12.75" customHeight="1">
      <c r="A652" s="268"/>
      <c r="B652" s="75" t="s">
        <v>1359</v>
      </c>
      <c r="C652" s="75">
        <v>90428</v>
      </c>
      <c r="D652" s="77" t="s">
        <v>521</v>
      </c>
      <c r="E652" s="74" t="s">
        <v>344</v>
      </c>
      <c r="F652" s="68">
        <v>15</v>
      </c>
      <c r="G652" s="68"/>
      <c r="H652" s="68"/>
      <c r="I652" s="68">
        <f t="shared" si="224"/>
        <v>0</v>
      </c>
      <c r="J652" s="68">
        <f t="shared" si="225"/>
        <v>0</v>
      </c>
      <c r="K652" s="68">
        <f t="shared" si="226"/>
        <v>0</v>
      </c>
      <c r="L652" s="68">
        <f t="shared" si="227"/>
        <v>0</v>
      </c>
      <c r="M652" s="68"/>
      <c r="N652" s="72"/>
      <c r="O652" s="8"/>
    </row>
    <row r="653" spans="1:15" s="9" customFormat="1" ht="12.75" customHeight="1">
      <c r="A653" s="268"/>
      <c r="B653" s="75" t="s">
        <v>1360</v>
      </c>
      <c r="C653" s="75">
        <v>90431</v>
      </c>
      <c r="D653" s="77" t="s">
        <v>524</v>
      </c>
      <c r="E653" s="74" t="s">
        <v>344</v>
      </c>
      <c r="F653" s="68">
        <v>2</v>
      </c>
      <c r="G653" s="68"/>
      <c r="H653" s="68"/>
      <c r="I653" s="68">
        <f t="shared" si="224"/>
        <v>0</v>
      </c>
      <c r="J653" s="68">
        <f t="shared" si="225"/>
        <v>0</v>
      </c>
      <c r="K653" s="68">
        <f t="shared" si="226"/>
        <v>0</v>
      </c>
      <c r="L653" s="68">
        <f t="shared" si="227"/>
        <v>0</v>
      </c>
      <c r="M653" s="68"/>
      <c r="N653" s="72"/>
      <c r="O653" s="8"/>
    </row>
    <row r="654" spans="1:15" s="9" customFormat="1" ht="12.75" customHeight="1">
      <c r="A654" s="268"/>
      <c r="B654" s="75" t="s">
        <v>1361</v>
      </c>
      <c r="C654" s="75">
        <v>90429</v>
      </c>
      <c r="D654" s="77" t="s">
        <v>522</v>
      </c>
      <c r="E654" s="74" t="s">
        <v>344</v>
      </c>
      <c r="F654" s="68">
        <v>4</v>
      </c>
      <c r="G654" s="68"/>
      <c r="H654" s="68"/>
      <c r="I654" s="68">
        <f t="shared" si="224"/>
        <v>0</v>
      </c>
      <c r="J654" s="68">
        <f t="shared" si="225"/>
        <v>0</v>
      </c>
      <c r="K654" s="68">
        <f t="shared" si="226"/>
        <v>0</v>
      </c>
      <c r="L654" s="68">
        <f t="shared" si="227"/>
        <v>0</v>
      </c>
      <c r="M654" s="68"/>
      <c r="N654" s="72"/>
      <c r="O654" s="8"/>
    </row>
    <row r="655" spans="1:15" s="9" customFormat="1" ht="12" customHeight="1">
      <c r="A655" s="268"/>
      <c r="B655" s="75" t="s">
        <v>1362</v>
      </c>
      <c r="C655" s="75">
        <v>83566</v>
      </c>
      <c r="D655" s="151" t="s">
        <v>20</v>
      </c>
      <c r="E655" s="64" t="s">
        <v>344</v>
      </c>
      <c r="F655" s="68">
        <v>66</v>
      </c>
      <c r="G655" s="69"/>
      <c r="H655" s="69"/>
      <c r="I655" s="69">
        <f t="shared" si="224"/>
        <v>0</v>
      </c>
      <c r="J655" s="69">
        <f t="shared" si="225"/>
        <v>0</v>
      </c>
      <c r="K655" s="69">
        <f t="shared" si="226"/>
        <v>0</v>
      </c>
      <c r="L655" s="69">
        <f t="shared" si="227"/>
        <v>0</v>
      </c>
      <c r="M655" s="69"/>
      <c r="N655" s="72"/>
      <c r="O655" s="8"/>
    </row>
    <row r="656" spans="1:15" s="9" customFormat="1" ht="12.75" customHeight="1">
      <c r="A656" s="268"/>
      <c r="B656" s="75" t="s">
        <v>1363</v>
      </c>
      <c r="C656" s="75">
        <v>90450</v>
      </c>
      <c r="D656" s="77" t="s">
        <v>543</v>
      </c>
      <c r="E656" s="74" t="s">
        <v>344</v>
      </c>
      <c r="F656" s="68">
        <v>10</v>
      </c>
      <c r="G656" s="68"/>
      <c r="H656" s="68"/>
      <c r="I656" s="68">
        <f t="shared" si="224"/>
        <v>0</v>
      </c>
      <c r="J656" s="68">
        <f t="shared" si="225"/>
        <v>0</v>
      </c>
      <c r="K656" s="68">
        <f t="shared" si="226"/>
        <v>0</v>
      </c>
      <c r="L656" s="68">
        <f t="shared" si="227"/>
        <v>0</v>
      </c>
      <c r="M656" s="68"/>
      <c r="N656" s="72"/>
      <c r="O656" s="8"/>
    </row>
    <row r="657" spans="1:15" s="9" customFormat="1" ht="12.75" customHeight="1">
      <c r="A657" s="268"/>
      <c r="B657" s="75" t="s">
        <v>1364</v>
      </c>
      <c r="C657" s="75">
        <v>90365</v>
      </c>
      <c r="D657" s="77" t="s">
        <v>458</v>
      </c>
      <c r="E657" s="74" t="s">
        <v>344</v>
      </c>
      <c r="F657" s="68">
        <v>5</v>
      </c>
      <c r="G657" s="68"/>
      <c r="H657" s="68"/>
      <c r="I657" s="68">
        <f t="shared" si="224"/>
        <v>0</v>
      </c>
      <c r="J657" s="68">
        <f t="shared" si="225"/>
        <v>0</v>
      </c>
      <c r="K657" s="68">
        <f t="shared" si="226"/>
        <v>0</v>
      </c>
      <c r="L657" s="68">
        <f t="shared" si="227"/>
        <v>0</v>
      </c>
      <c r="M657" s="68"/>
      <c r="N657" s="72"/>
      <c r="O657" s="8"/>
    </row>
    <row r="658" spans="1:15" s="9" customFormat="1" ht="12" customHeight="1">
      <c r="A658" s="268"/>
      <c r="B658" s="75" t="s">
        <v>1365</v>
      </c>
      <c r="C658" s="75">
        <v>83387</v>
      </c>
      <c r="D658" s="151" t="s">
        <v>57</v>
      </c>
      <c r="E658" s="64" t="s">
        <v>344</v>
      </c>
      <c r="F658" s="68">
        <v>87</v>
      </c>
      <c r="G658" s="69"/>
      <c r="H658" s="69"/>
      <c r="I658" s="69">
        <f t="shared" si="224"/>
        <v>0</v>
      </c>
      <c r="J658" s="69">
        <f t="shared" si="225"/>
        <v>0</v>
      </c>
      <c r="K658" s="69">
        <f t="shared" si="226"/>
        <v>0</v>
      </c>
      <c r="L658" s="69">
        <f t="shared" si="227"/>
        <v>0</v>
      </c>
      <c r="M658" s="69"/>
      <c r="N658" s="72"/>
      <c r="O658" s="8"/>
    </row>
    <row r="659" spans="1:15" s="9" customFormat="1" ht="12" customHeight="1">
      <c r="A659" s="268"/>
      <c r="B659" s="75" t="s">
        <v>1366</v>
      </c>
      <c r="C659" s="75">
        <v>83386</v>
      </c>
      <c r="D659" s="151" t="s">
        <v>118</v>
      </c>
      <c r="E659" s="64" t="s">
        <v>344</v>
      </c>
      <c r="F659" s="68">
        <v>10</v>
      </c>
      <c r="G659" s="69"/>
      <c r="H659" s="69"/>
      <c r="I659" s="69">
        <f t="shared" si="224"/>
        <v>0</v>
      </c>
      <c r="J659" s="69">
        <f t="shared" si="225"/>
        <v>0</v>
      </c>
      <c r="K659" s="69">
        <f t="shared" si="226"/>
        <v>0</v>
      </c>
      <c r="L659" s="69">
        <f t="shared" si="227"/>
        <v>0</v>
      </c>
      <c r="M659" s="69"/>
      <c r="N659" s="72"/>
      <c r="O659" s="8"/>
    </row>
    <row r="660" spans="1:15" s="9" customFormat="1" ht="24" customHeight="1">
      <c r="A660" s="268"/>
      <c r="B660" s="75" t="s">
        <v>1367</v>
      </c>
      <c r="C660" s="75">
        <v>90146</v>
      </c>
      <c r="D660" s="77" t="s">
        <v>406</v>
      </c>
      <c r="E660" s="74" t="s">
        <v>345</v>
      </c>
      <c r="F660" s="68">
        <v>138</v>
      </c>
      <c r="G660" s="68"/>
      <c r="H660" s="68"/>
      <c r="I660" s="68">
        <f t="shared" si="224"/>
        <v>0</v>
      </c>
      <c r="J660" s="68">
        <f t="shared" si="225"/>
        <v>0</v>
      </c>
      <c r="K660" s="68">
        <f t="shared" si="226"/>
        <v>0</v>
      </c>
      <c r="L660" s="68">
        <f t="shared" si="227"/>
        <v>0</v>
      </c>
      <c r="M660" s="68"/>
      <c r="N660" s="72"/>
      <c r="O660" s="8"/>
    </row>
    <row r="661" spans="1:15" s="9" customFormat="1" ht="24">
      <c r="A661" s="268"/>
      <c r="B661" s="75" t="s">
        <v>1368</v>
      </c>
      <c r="C661" s="75">
        <v>90129</v>
      </c>
      <c r="D661" s="77" t="s">
        <v>403</v>
      </c>
      <c r="E661" s="74" t="s">
        <v>345</v>
      </c>
      <c r="F661" s="68">
        <v>27</v>
      </c>
      <c r="G661" s="68"/>
      <c r="H661" s="68"/>
      <c r="I661" s="68">
        <f t="shared" si="224"/>
        <v>0</v>
      </c>
      <c r="J661" s="68">
        <f t="shared" si="225"/>
        <v>0</v>
      </c>
      <c r="K661" s="68">
        <f t="shared" si="226"/>
        <v>0</v>
      </c>
      <c r="L661" s="68">
        <f t="shared" si="227"/>
        <v>0</v>
      </c>
      <c r="M661" s="68"/>
      <c r="N661" s="72"/>
      <c r="O661" s="8"/>
    </row>
    <row r="662" spans="1:15" s="9" customFormat="1" ht="24" customHeight="1">
      <c r="A662" s="268"/>
      <c r="B662" s="75" t="s">
        <v>1369</v>
      </c>
      <c r="C662" s="75">
        <v>73613</v>
      </c>
      <c r="D662" s="151" t="s">
        <v>49</v>
      </c>
      <c r="E662" s="64" t="s">
        <v>345</v>
      </c>
      <c r="F662" s="68">
        <v>568</v>
      </c>
      <c r="G662" s="69"/>
      <c r="H662" s="69"/>
      <c r="I662" s="69">
        <f t="shared" si="224"/>
        <v>0</v>
      </c>
      <c r="J662" s="69">
        <f t="shared" si="225"/>
        <v>0</v>
      </c>
      <c r="K662" s="69">
        <f t="shared" si="226"/>
        <v>0</v>
      </c>
      <c r="L662" s="69">
        <f t="shared" si="227"/>
        <v>0</v>
      </c>
      <c r="M662" s="69"/>
      <c r="N662" s="72"/>
      <c r="O662" s="8"/>
    </row>
    <row r="663" spans="1:15" s="9" customFormat="1" ht="24" customHeight="1">
      <c r="A663" s="268"/>
      <c r="B663" s="75" t="s">
        <v>1370</v>
      </c>
      <c r="C663" s="75" t="s">
        <v>50</v>
      </c>
      <c r="D663" s="77" t="s">
        <v>51</v>
      </c>
      <c r="E663" s="74" t="s">
        <v>345</v>
      </c>
      <c r="F663" s="68">
        <v>100</v>
      </c>
      <c r="G663" s="68"/>
      <c r="H663" s="68"/>
      <c r="I663" s="68">
        <f t="shared" si="224"/>
        <v>0</v>
      </c>
      <c r="J663" s="68">
        <f t="shared" si="225"/>
        <v>0</v>
      </c>
      <c r="K663" s="68">
        <f t="shared" si="226"/>
        <v>0</v>
      </c>
      <c r="L663" s="68">
        <f t="shared" si="227"/>
        <v>0</v>
      </c>
      <c r="M663" s="68"/>
      <c r="N663" s="72"/>
      <c r="O663" s="8"/>
    </row>
    <row r="664" spans="1:15" s="9" customFormat="1" ht="24" customHeight="1">
      <c r="A664" s="268"/>
      <c r="B664" s="75" t="s">
        <v>1371</v>
      </c>
      <c r="C664" s="75" t="s">
        <v>152</v>
      </c>
      <c r="D664" s="77" t="s">
        <v>153</v>
      </c>
      <c r="E664" s="74" t="s">
        <v>345</v>
      </c>
      <c r="F664" s="68">
        <v>2100</v>
      </c>
      <c r="G664" s="68"/>
      <c r="H664" s="68"/>
      <c r="I664" s="68">
        <f t="shared" si="224"/>
        <v>0</v>
      </c>
      <c r="J664" s="68">
        <f t="shared" si="225"/>
        <v>0</v>
      </c>
      <c r="K664" s="68">
        <f t="shared" si="226"/>
        <v>0</v>
      </c>
      <c r="L664" s="68">
        <f t="shared" si="227"/>
        <v>0</v>
      </c>
      <c r="M664" s="68"/>
      <c r="N664" s="72"/>
      <c r="O664" s="8"/>
    </row>
    <row r="665" spans="1:15" s="9" customFormat="1" ht="24" customHeight="1">
      <c r="A665" s="268"/>
      <c r="B665" s="75" t="s">
        <v>1372</v>
      </c>
      <c r="C665" s="75" t="s">
        <v>158</v>
      </c>
      <c r="D665" s="77" t="s">
        <v>103</v>
      </c>
      <c r="E665" s="74" t="s">
        <v>345</v>
      </c>
      <c r="F665" s="68">
        <v>100</v>
      </c>
      <c r="G665" s="68"/>
      <c r="H665" s="68"/>
      <c r="I665" s="68">
        <f t="shared" si="224"/>
        <v>0</v>
      </c>
      <c r="J665" s="68">
        <f t="shared" si="225"/>
        <v>0</v>
      </c>
      <c r="K665" s="68">
        <f t="shared" si="226"/>
        <v>0</v>
      </c>
      <c r="L665" s="68">
        <f t="shared" si="227"/>
        <v>0</v>
      </c>
      <c r="M665" s="68"/>
      <c r="N665" s="72"/>
      <c r="O665" s="8"/>
    </row>
    <row r="666" spans="1:15" s="9" customFormat="1" ht="12" customHeight="1">
      <c r="A666" s="268"/>
      <c r="B666" s="75" t="s">
        <v>1373</v>
      </c>
      <c r="C666" s="75"/>
      <c r="D666" s="275" t="s">
        <v>1374</v>
      </c>
      <c r="E666" s="76"/>
      <c r="F666" s="68"/>
      <c r="G666" s="68"/>
      <c r="H666" s="68"/>
      <c r="I666" s="68" t="str">
        <f t="shared" si="224"/>
        <v/>
      </c>
      <c r="J666" s="68" t="str">
        <f t="shared" si="225"/>
        <v/>
      </c>
      <c r="K666" s="68" t="str">
        <f t="shared" si="226"/>
        <v/>
      </c>
      <c r="L666" s="68" t="str">
        <f t="shared" si="227"/>
        <v/>
      </c>
      <c r="M666" s="68"/>
      <c r="N666" s="72"/>
      <c r="O666" s="8"/>
    </row>
    <row r="667" spans="1:15" s="9" customFormat="1" ht="36" customHeight="1">
      <c r="A667" s="268"/>
      <c r="B667" s="75" t="s">
        <v>1375</v>
      </c>
      <c r="C667" s="75">
        <v>90740</v>
      </c>
      <c r="D667" s="77" t="s">
        <v>2296</v>
      </c>
      <c r="E667" s="74" t="s">
        <v>344</v>
      </c>
      <c r="F667" s="68">
        <v>1</v>
      </c>
      <c r="G667" s="68"/>
      <c r="H667" s="68"/>
      <c r="I667" s="68">
        <f t="shared" ref="I667" si="232">IF(F667="","",G667+H667)</f>
        <v>0</v>
      </c>
      <c r="J667" s="68">
        <f t="shared" ref="J667" si="233">IF(F667="","",ROUND((F667*G667),2))</f>
        <v>0</v>
      </c>
      <c r="K667" s="68">
        <f t="shared" ref="K667" si="234">IF(F667="","",ROUND((F667*H667),2))</f>
        <v>0</v>
      </c>
      <c r="L667" s="68">
        <f t="shared" ref="L667" si="235">IF(F667="","",ROUND((F667*I667),2))</f>
        <v>0</v>
      </c>
      <c r="M667" s="68"/>
      <c r="N667" s="72"/>
      <c r="O667" s="8"/>
    </row>
    <row r="668" spans="1:15" s="9" customFormat="1" ht="24" customHeight="1">
      <c r="A668" s="268"/>
      <c r="B668" s="75" t="s">
        <v>1376</v>
      </c>
      <c r="C668" s="75" t="s">
        <v>177</v>
      </c>
      <c r="D668" s="77" t="s">
        <v>178</v>
      </c>
      <c r="E668" s="74" t="s">
        <v>344</v>
      </c>
      <c r="F668" s="68">
        <v>1</v>
      </c>
      <c r="G668" s="68"/>
      <c r="H668" s="68"/>
      <c r="I668" s="68">
        <f t="shared" si="224"/>
        <v>0</v>
      </c>
      <c r="J668" s="68">
        <f t="shared" si="225"/>
        <v>0</v>
      </c>
      <c r="K668" s="68">
        <f t="shared" si="226"/>
        <v>0</v>
      </c>
      <c r="L668" s="68">
        <f t="shared" si="227"/>
        <v>0</v>
      </c>
      <c r="M668" s="68"/>
      <c r="N668" s="72"/>
      <c r="O668" s="8"/>
    </row>
    <row r="669" spans="1:15" s="9" customFormat="1" ht="24" customHeight="1">
      <c r="A669" s="268"/>
      <c r="B669" s="75" t="s">
        <v>1377</v>
      </c>
      <c r="C669" s="75" t="s">
        <v>171</v>
      </c>
      <c r="D669" s="77" t="s">
        <v>172</v>
      </c>
      <c r="E669" s="74" t="s">
        <v>344</v>
      </c>
      <c r="F669" s="68">
        <v>2</v>
      </c>
      <c r="G669" s="68"/>
      <c r="H669" s="68"/>
      <c r="I669" s="68">
        <f t="shared" si="224"/>
        <v>0</v>
      </c>
      <c r="J669" s="68">
        <f t="shared" si="225"/>
        <v>0</v>
      </c>
      <c r="K669" s="68">
        <f t="shared" si="226"/>
        <v>0</v>
      </c>
      <c r="L669" s="68">
        <f t="shared" si="227"/>
        <v>0</v>
      </c>
      <c r="M669" s="68"/>
      <c r="N669" s="72"/>
      <c r="O669" s="8"/>
    </row>
    <row r="670" spans="1:15" s="9" customFormat="1" ht="24" customHeight="1">
      <c r="A670" s="268"/>
      <c r="B670" s="75" t="s">
        <v>1378</v>
      </c>
      <c r="C670" s="75" t="s">
        <v>171</v>
      </c>
      <c r="D670" s="77" t="s">
        <v>172</v>
      </c>
      <c r="E670" s="74" t="s">
        <v>344</v>
      </c>
      <c r="F670" s="68">
        <v>1</v>
      </c>
      <c r="G670" s="68"/>
      <c r="H670" s="68"/>
      <c r="I670" s="68">
        <f t="shared" si="224"/>
        <v>0</v>
      </c>
      <c r="J670" s="68">
        <f t="shared" si="225"/>
        <v>0</v>
      </c>
      <c r="K670" s="68">
        <f t="shared" si="226"/>
        <v>0</v>
      </c>
      <c r="L670" s="68">
        <f t="shared" si="227"/>
        <v>0</v>
      </c>
      <c r="M670" s="68"/>
      <c r="N670" s="72"/>
      <c r="O670" s="8"/>
    </row>
    <row r="671" spans="1:15" s="9" customFormat="1" ht="24" customHeight="1">
      <c r="A671" s="268"/>
      <c r="B671" s="75" t="s">
        <v>1379</v>
      </c>
      <c r="C671" s="75" t="s">
        <v>169</v>
      </c>
      <c r="D671" s="77" t="s">
        <v>170</v>
      </c>
      <c r="E671" s="74" t="s">
        <v>344</v>
      </c>
      <c r="F671" s="68">
        <v>5</v>
      </c>
      <c r="G671" s="68"/>
      <c r="H671" s="68"/>
      <c r="I671" s="68">
        <f t="shared" si="224"/>
        <v>0</v>
      </c>
      <c r="J671" s="68">
        <f t="shared" si="225"/>
        <v>0</v>
      </c>
      <c r="K671" s="68">
        <f t="shared" si="226"/>
        <v>0</v>
      </c>
      <c r="L671" s="68">
        <f t="shared" si="227"/>
        <v>0</v>
      </c>
      <c r="M671" s="68"/>
      <c r="N671" s="72"/>
      <c r="O671" s="8"/>
    </row>
    <row r="672" spans="1:15" s="9" customFormat="1" ht="24" customHeight="1">
      <c r="A672" s="268"/>
      <c r="B672" s="75" t="s">
        <v>1380</v>
      </c>
      <c r="C672" s="75" t="s">
        <v>239</v>
      </c>
      <c r="D672" s="77" t="s">
        <v>168</v>
      </c>
      <c r="E672" s="74" t="s">
        <v>344</v>
      </c>
      <c r="F672" s="68">
        <v>5</v>
      </c>
      <c r="G672" s="68"/>
      <c r="H672" s="68"/>
      <c r="I672" s="68">
        <f t="shared" si="224"/>
        <v>0</v>
      </c>
      <c r="J672" s="68">
        <f t="shared" si="225"/>
        <v>0</v>
      </c>
      <c r="K672" s="68">
        <f t="shared" si="226"/>
        <v>0</v>
      </c>
      <c r="L672" s="68">
        <f t="shared" si="227"/>
        <v>0</v>
      </c>
      <c r="M672" s="68"/>
      <c r="N672" s="72"/>
      <c r="O672" s="8"/>
    </row>
    <row r="673" spans="1:15" s="9" customFormat="1" ht="24" customHeight="1">
      <c r="A673" s="268"/>
      <c r="B673" s="75" t="s">
        <v>1381</v>
      </c>
      <c r="C673" s="75" t="s">
        <v>239</v>
      </c>
      <c r="D673" s="77" t="s">
        <v>168</v>
      </c>
      <c r="E673" s="74" t="s">
        <v>344</v>
      </c>
      <c r="F673" s="68">
        <v>2</v>
      </c>
      <c r="G673" s="68"/>
      <c r="H673" s="68"/>
      <c r="I673" s="68">
        <f t="shared" si="224"/>
        <v>0</v>
      </c>
      <c r="J673" s="68">
        <f t="shared" si="225"/>
        <v>0</v>
      </c>
      <c r="K673" s="68">
        <f t="shared" si="226"/>
        <v>0</v>
      </c>
      <c r="L673" s="68">
        <f t="shared" si="227"/>
        <v>0</v>
      </c>
      <c r="M673" s="68"/>
      <c r="N673" s="72"/>
      <c r="O673" s="8"/>
    </row>
    <row r="674" spans="1:15" s="9" customFormat="1" ht="12.75" customHeight="1">
      <c r="A674" s="268"/>
      <c r="B674" s="75" t="s">
        <v>1382</v>
      </c>
      <c r="C674" s="75">
        <v>90020</v>
      </c>
      <c r="D674" s="77" t="s">
        <v>383</v>
      </c>
      <c r="E674" s="74" t="s">
        <v>344</v>
      </c>
      <c r="F674" s="68">
        <v>3</v>
      </c>
      <c r="G674" s="68"/>
      <c r="H674" s="68"/>
      <c r="I674" s="68">
        <f t="shared" ref="I674:I680" si="236">IF(F674="","",G674+H674)</f>
        <v>0</v>
      </c>
      <c r="J674" s="68">
        <f t="shared" ref="J674:J680" si="237">IF(F674="","",ROUND((F674*G674),2))</f>
        <v>0</v>
      </c>
      <c r="K674" s="68">
        <f t="shared" ref="K674:K680" si="238">IF(F674="","",ROUND((F674*H674),2))</f>
        <v>0</v>
      </c>
      <c r="L674" s="68">
        <f t="shared" ref="L674:L680" si="239">IF(F674="","",ROUND((F674*I674),2))</f>
        <v>0</v>
      </c>
      <c r="M674" s="68"/>
      <c r="N674" s="72"/>
      <c r="O674" s="8"/>
    </row>
    <row r="675" spans="1:15" s="9" customFormat="1" ht="12.75" customHeight="1">
      <c r="A675" s="268"/>
      <c r="B675" s="75" t="s">
        <v>1383</v>
      </c>
      <c r="C675" s="75">
        <v>90141</v>
      </c>
      <c r="D675" s="77" t="s">
        <v>405</v>
      </c>
      <c r="E675" s="74" t="s">
        <v>344</v>
      </c>
      <c r="F675" s="68">
        <v>3</v>
      </c>
      <c r="G675" s="68"/>
      <c r="H675" s="68"/>
      <c r="I675" s="68">
        <f t="shared" si="236"/>
        <v>0</v>
      </c>
      <c r="J675" s="68">
        <f t="shared" si="237"/>
        <v>0</v>
      </c>
      <c r="K675" s="68">
        <f t="shared" si="238"/>
        <v>0</v>
      </c>
      <c r="L675" s="68">
        <f t="shared" si="239"/>
        <v>0</v>
      </c>
      <c r="M675" s="68"/>
      <c r="N675" s="72"/>
      <c r="O675" s="8"/>
    </row>
    <row r="676" spans="1:15" s="9" customFormat="1" ht="12.75" customHeight="1">
      <c r="A676" s="268"/>
      <c r="B676" s="75" t="s">
        <v>1384</v>
      </c>
      <c r="C676" s="75">
        <v>90424</v>
      </c>
      <c r="D676" s="77" t="s">
        <v>517</v>
      </c>
      <c r="E676" s="74" t="s">
        <v>345</v>
      </c>
      <c r="F676" s="68">
        <v>144</v>
      </c>
      <c r="G676" s="68"/>
      <c r="H676" s="68"/>
      <c r="I676" s="68">
        <f t="shared" si="236"/>
        <v>0</v>
      </c>
      <c r="J676" s="68">
        <f t="shared" si="237"/>
        <v>0</v>
      </c>
      <c r="K676" s="68">
        <f t="shared" si="238"/>
        <v>0</v>
      </c>
      <c r="L676" s="68">
        <f t="shared" si="239"/>
        <v>0</v>
      </c>
      <c r="M676" s="68"/>
      <c r="N676" s="72"/>
      <c r="O676" s="8"/>
    </row>
    <row r="677" spans="1:15" s="9" customFormat="1" ht="12.75" customHeight="1">
      <c r="A677" s="268"/>
      <c r="B677" s="75" t="s">
        <v>1385</v>
      </c>
      <c r="C677" s="75">
        <v>90452</v>
      </c>
      <c r="D677" s="77" t="s">
        <v>545</v>
      </c>
      <c r="E677" s="74" t="s">
        <v>344</v>
      </c>
      <c r="F677" s="68">
        <v>4</v>
      </c>
      <c r="G677" s="68"/>
      <c r="H677" s="68"/>
      <c r="I677" s="68">
        <f t="shared" si="236"/>
        <v>0</v>
      </c>
      <c r="J677" s="68">
        <f t="shared" si="237"/>
        <v>0</v>
      </c>
      <c r="K677" s="68">
        <f t="shared" si="238"/>
        <v>0</v>
      </c>
      <c r="L677" s="68">
        <f t="shared" si="239"/>
        <v>0</v>
      </c>
      <c r="M677" s="68"/>
      <c r="N677" s="72"/>
      <c r="O677" s="8"/>
    </row>
    <row r="678" spans="1:15" s="9" customFormat="1" ht="12.75" customHeight="1">
      <c r="A678" s="268"/>
      <c r="B678" s="75" t="s">
        <v>1386</v>
      </c>
      <c r="C678" s="75">
        <v>90408</v>
      </c>
      <c r="D678" s="77" t="s">
        <v>501</v>
      </c>
      <c r="E678" s="74" t="s">
        <v>245</v>
      </c>
      <c r="F678" s="68">
        <v>4</v>
      </c>
      <c r="G678" s="68"/>
      <c r="H678" s="68"/>
      <c r="I678" s="68">
        <f t="shared" si="236"/>
        <v>0</v>
      </c>
      <c r="J678" s="68">
        <f t="shared" si="237"/>
        <v>0</v>
      </c>
      <c r="K678" s="68">
        <f t="shared" si="238"/>
        <v>0</v>
      </c>
      <c r="L678" s="68">
        <f t="shared" si="239"/>
        <v>0</v>
      </c>
      <c r="M678" s="68"/>
      <c r="N678" s="72"/>
      <c r="O678" s="8"/>
    </row>
    <row r="679" spans="1:15" s="9" customFormat="1" ht="24" customHeight="1">
      <c r="A679" s="268"/>
      <c r="B679" s="75" t="s">
        <v>1387</v>
      </c>
      <c r="C679" s="75">
        <v>83431</v>
      </c>
      <c r="D679" s="151" t="s">
        <v>55</v>
      </c>
      <c r="E679" s="64" t="s">
        <v>345</v>
      </c>
      <c r="F679" s="68">
        <v>288</v>
      </c>
      <c r="G679" s="69"/>
      <c r="H679" s="69"/>
      <c r="I679" s="69">
        <f t="shared" si="236"/>
        <v>0</v>
      </c>
      <c r="J679" s="69">
        <f t="shared" si="237"/>
        <v>0</v>
      </c>
      <c r="K679" s="69">
        <f t="shared" si="238"/>
        <v>0</v>
      </c>
      <c r="L679" s="69">
        <f t="shared" si="239"/>
        <v>0</v>
      </c>
      <c r="M679" s="69"/>
      <c r="N679" s="72"/>
      <c r="O679" s="8"/>
    </row>
    <row r="680" spans="1:15" s="9" customFormat="1" ht="24" customHeight="1">
      <c r="A680" s="268"/>
      <c r="B680" s="75" t="s">
        <v>1388</v>
      </c>
      <c r="C680" s="75">
        <v>83424</v>
      </c>
      <c r="D680" s="151" t="s">
        <v>31</v>
      </c>
      <c r="E680" s="64" t="s">
        <v>345</v>
      </c>
      <c r="F680" s="68">
        <v>72</v>
      </c>
      <c r="G680" s="69"/>
      <c r="H680" s="69"/>
      <c r="I680" s="69">
        <f t="shared" si="236"/>
        <v>0</v>
      </c>
      <c r="J680" s="69">
        <f t="shared" si="237"/>
        <v>0</v>
      </c>
      <c r="K680" s="69">
        <f t="shared" si="238"/>
        <v>0</v>
      </c>
      <c r="L680" s="69">
        <f t="shared" si="239"/>
        <v>0</v>
      </c>
      <c r="M680" s="69"/>
      <c r="N680" s="72"/>
      <c r="O680" s="8"/>
    </row>
    <row r="681" spans="1:15" s="9" customFormat="1" ht="12" customHeight="1">
      <c r="A681" s="268"/>
      <c r="B681" s="75" t="s">
        <v>1389</v>
      </c>
      <c r="C681" s="75"/>
      <c r="D681" s="275" t="s">
        <v>1390</v>
      </c>
      <c r="E681" s="76"/>
      <c r="F681" s="68"/>
      <c r="G681" s="68"/>
      <c r="H681" s="68"/>
      <c r="I681" s="68" t="str">
        <f t="shared" ref="I681:I737" si="240">IF(F681="","",G681+H681)</f>
        <v/>
      </c>
      <c r="J681" s="68" t="str">
        <f t="shared" ref="J681:J737" si="241">IF(F681="","",ROUND((F681*G681),2))</f>
        <v/>
      </c>
      <c r="K681" s="68" t="str">
        <f t="shared" ref="K681:K737" si="242">IF(F681="","",ROUND((F681*H681),2))</f>
        <v/>
      </c>
      <c r="L681" s="68" t="str">
        <f t="shared" ref="L681:L737" si="243">IF(F681="","",ROUND((F681*I681),2))</f>
        <v/>
      </c>
      <c r="M681" s="68"/>
      <c r="N681" s="72"/>
      <c r="O681" s="8"/>
    </row>
    <row r="682" spans="1:15" s="9" customFormat="1" ht="84" customHeight="1">
      <c r="A682" s="268"/>
      <c r="B682" s="75" t="s">
        <v>1391</v>
      </c>
      <c r="C682" s="75">
        <v>90436</v>
      </c>
      <c r="D682" s="77" t="s">
        <v>529</v>
      </c>
      <c r="E682" s="74" t="s">
        <v>344</v>
      </c>
      <c r="F682" s="68">
        <v>29</v>
      </c>
      <c r="G682" s="68"/>
      <c r="H682" s="68"/>
      <c r="I682" s="68">
        <f t="shared" si="240"/>
        <v>0</v>
      </c>
      <c r="J682" s="68">
        <f t="shared" si="241"/>
        <v>0</v>
      </c>
      <c r="K682" s="68">
        <f t="shared" si="242"/>
        <v>0</v>
      </c>
      <c r="L682" s="68">
        <f t="shared" si="243"/>
        <v>0</v>
      </c>
      <c r="M682" s="68"/>
      <c r="N682" s="72"/>
      <c r="O682" s="8"/>
    </row>
    <row r="683" spans="1:15" s="9" customFormat="1" ht="48" customHeight="1">
      <c r="A683" s="268"/>
      <c r="B683" s="75" t="s">
        <v>1392</v>
      </c>
      <c r="C683" s="75">
        <v>90435</v>
      </c>
      <c r="D683" s="77" t="s">
        <v>528</v>
      </c>
      <c r="E683" s="74" t="s">
        <v>344</v>
      </c>
      <c r="F683" s="68">
        <v>11</v>
      </c>
      <c r="G683" s="68"/>
      <c r="H683" s="68"/>
      <c r="I683" s="68">
        <f t="shared" si="240"/>
        <v>0</v>
      </c>
      <c r="J683" s="68">
        <f t="shared" si="241"/>
        <v>0</v>
      </c>
      <c r="K683" s="68">
        <f t="shared" si="242"/>
        <v>0</v>
      </c>
      <c r="L683" s="68">
        <f t="shared" si="243"/>
        <v>0</v>
      </c>
      <c r="M683" s="68"/>
      <c r="N683" s="72"/>
      <c r="O683" s="8"/>
    </row>
    <row r="684" spans="1:15" s="9" customFormat="1" ht="12">
      <c r="A684" s="268"/>
      <c r="B684" s="75" t="s">
        <v>1393</v>
      </c>
      <c r="C684" s="75">
        <v>90539</v>
      </c>
      <c r="D684" s="77" t="s">
        <v>578</v>
      </c>
      <c r="E684" s="74" t="s">
        <v>344</v>
      </c>
      <c r="F684" s="68">
        <v>3</v>
      </c>
      <c r="G684" s="68"/>
      <c r="H684" s="68"/>
      <c r="I684" s="68">
        <f t="shared" si="240"/>
        <v>0</v>
      </c>
      <c r="J684" s="68">
        <f t="shared" si="241"/>
        <v>0</v>
      </c>
      <c r="K684" s="68">
        <f t="shared" si="242"/>
        <v>0</v>
      </c>
      <c r="L684" s="68">
        <f t="shared" si="243"/>
        <v>0</v>
      </c>
      <c r="M684" s="68"/>
      <c r="N684" s="72"/>
      <c r="O684" s="8"/>
    </row>
    <row r="685" spans="1:15" s="9" customFormat="1" ht="12.75" customHeight="1">
      <c r="A685" s="268"/>
      <c r="B685" s="75" t="s">
        <v>1394</v>
      </c>
      <c r="C685" s="75">
        <v>90428</v>
      </c>
      <c r="D685" s="77" t="s">
        <v>521</v>
      </c>
      <c r="E685" s="74" t="s">
        <v>344</v>
      </c>
      <c r="F685" s="68">
        <v>9</v>
      </c>
      <c r="G685" s="68"/>
      <c r="H685" s="68"/>
      <c r="I685" s="68">
        <f t="shared" si="240"/>
        <v>0</v>
      </c>
      <c r="J685" s="68">
        <f t="shared" si="241"/>
        <v>0</v>
      </c>
      <c r="K685" s="68">
        <f t="shared" si="242"/>
        <v>0</v>
      </c>
      <c r="L685" s="68">
        <f t="shared" si="243"/>
        <v>0</v>
      </c>
      <c r="M685" s="68"/>
      <c r="N685" s="72"/>
      <c r="O685" s="8"/>
    </row>
    <row r="686" spans="1:15" s="9" customFormat="1" ht="12.75" customHeight="1">
      <c r="A686" s="268"/>
      <c r="B686" s="75" t="s">
        <v>1395</v>
      </c>
      <c r="C686" s="75">
        <v>90431</v>
      </c>
      <c r="D686" s="77" t="s">
        <v>524</v>
      </c>
      <c r="E686" s="74" t="s">
        <v>344</v>
      </c>
      <c r="F686" s="68">
        <v>5</v>
      </c>
      <c r="G686" s="68"/>
      <c r="H686" s="68"/>
      <c r="I686" s="68">
        <f t="shared" si="240"/>
        <v>0</v>
      </c>
      <c r="J686" s="68">
        <f t="shared" si="241"/>
        <v>0</v>
      </c>
      <c r="K686" s="68">
        <f t="shared" si="242"/>
        <v>0</v>
      </c>
      <c r="L686" s="68">
        <f t="shared" si="243"/>
        <v>0</v>
      </c>
      <c r="M686" s="68"/>
      <c r="N686" s="72"/>
      <c r="O686" s="8"/>
    </row>
    <row r="687" spans="1:15" s="9" customFormat="1" ht="24" customHeight="1">
      <c r="A687" s="268"/>
      <c r="B687" s="75" t="s">
        <v>1396</v>
      </c>
      <c r="C687" s="75">
        <v>72334</v>
      </c>
      <c r="D687" s="151" t="s">
        <v>242</v>
      </c>
      <c r="E687" s="64" t="s">
        <v>344</v>
      </c>
      <c r="F687" s="68">
        <v>4</v>
      </c>
      <c r="G687" s="69"/>
      <c r="H687" s="69"/>
      <c r="I687" s="69">
        <f t="shared" si="240"/>
        <v>0</v>
      </c>
      <c r="J687" s="69">
        <f t="shared" si="241"/>
        <v>0</v>
      </c>
      <c r="K687" s="69">
        <f t="shared" si="242"/>
        <v>0</v>
      </c>
      <c r="L687" s="69">
        <f t="shared" si="243"/>
        <v>0</v>
      </c>
      <c r="M687" s="69"/>
      <c r="N687" s="72"/>
      <c r="O687" s="8"/>
    </row>
    <row r="688" spans="1:15" s="9" customFormat="1" ht="24" customHeight="1">
      <c r="A688" s="268"/>
      <c r="B688" s="75" t="s">
        <v>1397</v>
      </c>
      <c r="C688" s="75">
        <v>83466</v>
      </c>
      <c r="D688" s="151" t="s">
        <v>120</v>
      </c>
      <c r="E688" s="64" t="s">
        <v>344</v>
      </c>
      <c r="F688" s="68">
        <v>2</v>
      </c>
      <c r="G688" s="69"/>
      <c r="H688" s="69"/>
      <c r="I688" s="69">
        <f t="shared" si="240"/>
        <v>0</v>
      </c>
      <c r="J688" s="69">
        <f t="shared" si="241"/>
        <v>0</v>
      </c>
      <c r="K688" s="69">
        <f t="shared" si="242"/>
        <v>0</v>
      </c>
      <c r="L688" s="69">
        <f t="shared" si="243"/>
        <v>0</v>
      </c>
      <c r="M688" s="69"/>
      <c r="N688" s="72"/>
      <c r="O688" s="8"/>
    </row>
    <row r="689" spans="1:15" s="9" customFormat="1" ht="12" customHeight="1">
      <c r="A689" s="268"/>
      <c r="B689" s="75" t="s">
        <v>1398</v>
      </c>
      <c r="C689" s="75">
        <v>83566</v>
      </c>
      <c r="D689" s="151" t="s">
        <v>20</v>
      </c>
      <c r="E689" s="64" t="s">
        <v>344</v>
      </c>
      <c r="F689" s="68">
        <v>20</v>
      </c>
      <c r="G689" s="69"/>
      <c r="H689" s="69"/>
      <c r="I689" s="69">
        <f t="shared" si="240"/>
        <v>0</v>
      </c>
      <c r="J689" s="69">
        <f t="shared" si="241"/>
        <v>0</v>
      </c>
      <c r="K689" s="69">
        <f t="shared" si="242"/>
        <v>0</v>
      </c>
      <c r="L689" s="69">
        <f t="shared" si="243"/>
        <v>0</v>
      </c>
      <c r="M689" s="69"/>
      <c r="N689" s="72"/>
      <c r="O689" s="8"/>
    </row>
    <row r="690" spans="1:15" s="9" customFormat="1" ht="12.75" customHeight="1">
      <c r="A690" s="268"/>
      <c r="B690" s="75" t="s">
        <v>1399</v>
      </c>
      <c r="C690" s="75">
        <v>90450</v>
      </c>
      <c r="D690" s="77" t="s">
        <v>543</v>
      </c>
      <c r="E690" s="74" t="s">
        <v>344</v>
      </c>
      <c r="F690" s="68">
        <v>1</v>
      </c>
      <c r="G690" s="68"/>
      <c r="H690" s="68"/>
      <c r="I690" s="68">
        <f>IF(F690="","",G690+H690)</f>
        <v>0</v>
      </c>
      <c r="J690" s="68">
        <f>IF(F690="","",ROUND((F690*G690),2))</f>
        <v>0</v>
      </c>
      <c r="K690" s="68">
        <f>IF(F690="","",ROUND((F690*H690),2))</f>
        <v>0</v>
      </c>
      <c r="L690" s="68">
        <f>IF(F690="","",ROUND((F690*I690),2))</f>
        <v>0</v>
      </c>
      <c r="M690" s="68"/>
      <c r="N690" s="72"/>
      <c r="O690" s="8"/>
    </row>
    <row r="691" spans="1:15" s="9" customFormat="1" ht="12" customHeight="1">
      <c r="A691" s="268"/>
      <c r="B691" s="75" t="s">
        <v>1400</v>
      </c>
      <c r="C691" s="75">
        <v>83566</v>
      </c>
      <c r="D691" s="151" t="s">
        <v>20</v>
      </c>
      <c r="E691" s="64" t="s">
        <v>344</v>
      </c>
      <c r="F691" s="68">
        <v>9</v>
      </c>
      <c r="G691" s="69"/>
      <c r="H691" s="69"/>
      <c r="I691" s="69">
        <f t="shared" ref="I691" si="244">IF(F691="","",G691+H691)</f>
        <v>0</v>
      </c>
      <c r="J691" s="69">
        <f t="shared" ref="J691" si="245">IF(F691="","",ROUND((F691*G691),2))</f>
        <v>0</v>
      </c>
      <c r="K691" s="69">
        <f t="shared" ref="K691" si="246">IF(F691="","",ROUND((F691*H691),2))</f>
        <v>0</v>
      </c>
      <c r="L691" s="69">
        <f t="shared" ref="L691" si="247">IF(F691="","",ROUND((F691*I691),2))</f>
        <v>0</v>
      </c>
      <c r="M691" s="69"/>
      <c r="N691" s="72"/>
      <c r="O691" s="8"/>
    </row>
    <row r="692" spans="1:15" s="9" customFormat="1" ht="24" customHeight="1">
      <c r="A692" s="268"/>
      <c r="B692" s="75" t="s">
        <v>1401</v>
      </c>
      <c r="C692" s="75">
        <v>90444</v>
      </c>
      <c r="D692" s="77" t="s">
        <v>537</v>
      </c>
      <c r="E692" s="74" t="s">
        <v>344</v>
      </c>
      <c r="F692" s="68">
        <v>2</v>
      </c>
      <c r="G692" s="68"/>
      <c r="H692" s="68"/>
      <c r="I692" s="68">
        <f t="shared" si="240"/>
        <v>0</v>
      </c>
      <c r="J692" s="68">
        <f t="shared" si="241"/>
        <v>0</v>
      </c>
      <c r="K692" s="68">
        <f t="shared" si="242"/>
        <v>0</v>
      </c>
      <c r="L692" s="68">
        <f t="shared" si="243"/>
        <v>0</v>
      </c>
      <c r="M692" s="68"/>
      <c r="N692" s="72"/>
      <c r="O692" s="8"/>
    </row>
    <row r="693" spans="1:15" s="9" customFormat="1" ht="24" customHeight="1">
      <c r="A693" s="268"/>
      <c r="B693" s="75" t="s">
        <v>1402</v>
      </c>
      <c r="C693" s="75">
        <v>90443</v>
      </c>
      <c r="D693" s="77" t="s">
        <v>536</v>
      </c>
      <c r="E693" s="74" t="s">
        <v>344</v>
      </c>
      <c r="F693" s="68">
        <v>2</v>
      </c>
      <c r="G693" s="68"/>
      <c r="H693" s="68"/>
      <c r="I693" s="68">
        <f t="shared" si="240"/>
        <v>0</v>
      </c>
      <c r="J693" s="68">
        <f t="shared" si="241"/>
        <v>0</v>
      </c>
      <c r="K693" s="68">
        <f t="shared" si="242"/>
        <v>0</v>
      </c>
      <c r="L693" s="68">
        <f t="shared" si="243"/>
        <v>0</v>
      </c>
      <c r="M693" s="68"/>
      <c r="N693" s="72"/>
      <c r="O693" s="8"/>
    </row>
    <row r="694" spans="1:15" s="9" customFormat="1" ht="24" customHeight="1">
      <c r="A694" s="268"/>
      <c r="B694" s="75" t="s">
        <v>1403</v>
      </c>
      <c r="C694" s="75">
        <v>90455</v>
      </c>
      <c r="D694" s="77" t="s">
        <v>548</v>
      </c>
      <c r="E694" s="74" t="s">
        <v>344</v>
      </c>
      <c r="F694" s="68">
        <v>2</v>
      </c>
      <c r="G694" s="68"/>
      <c r="H694" s="68"/>
      <c r="I694" s="68">
        <f t="shared" si="240"/>
        <v>0</v>
      </c>
      <c r="J694" s="68">
        <f t="shared" si="241"/>
        <v>0</v>
      </c>
      <c r="K694" s="68">
        <f t="shared" si="242"/>
        <v>0</v>
      </c>
      <c r="L694" s="68">
        <f t="shared" si="243"/>
        <v>0</v>
      </c>
      <c r="M694" s="68"/>
      <c r="N694" s="72"/>
      <c r="O694" s="8"/>
    </row>
    <row r="695" spans="1:15" s="9" customFormat="1" ht="12" customHeight="1">
      <c r="A695" s="268"/>
      <c r="B695" s="75" t="s">
        <v>1404</v>
      </c>
      <c r="C695" s="75">
        <v>83387</v>
      </c>
      <c r="D695" s="151" t="s">
        <v>57</v>
      </c>
      <c r="E695" s="64" t="s">
        <v>344</v>
      </c>
      <c r="F695" s="68">
        <v>53</v>
      </c>
      <c r="G695" s="69"/>
      <c r="H695" s="69"/>
      <c r="I695" s="69">
        <f t="shared" si="240"/>
        <v>0</v>
      </c>
      <c r="J695" s="69">
        <f t="shared" si="241"/>
        <v>0</v>
      </c>
      <c r="K695" s="69">
        <f t="shared" si="242"/>
        <v>0</v>
      </c>
      <c r="L695" s="69">
        <f t="shared" si="243"/>
        <v>0</v>
      </c>
      <c r="M695" s="69"/>
      <c r="N695" s="72"/>
      <c r="O695" s="8"/>
    </row>
    <row r="696" spans="1:15" s="9" customFormat="1" ht="12" customHeight="1">
      <c r="A696" s="268"/>
      <c r="B696" s="75" t="s">
        <v>1405</v>
      </c>
      <c r="C696" s="75">
        <v>83386</v>
      </c>
      <c r="D696" s="151" t="s">
        <v>118</v>
      </c>
      <c r="E696" s="64" t="s">
        <v>344</v>
      </c>
      <c r="F696" s="68">
        <v>1</v>
      </c>
      <c r="G696" s="69"/>
      <c r="H696" s="69"/>
      <c r="I696" s="69">
        <f t="shared" si="240"/>
        <v>0</v>
      </c>
      <c r="J696" s="69">
        <f t="shared" si="241"/>
        <v>0</v>
      </c>
      <c r="K696" s="69">
        <f t="shared" si="242"/>
        <v>0</v>
      </c>
      <c r="L696" s="69">
        <f t="shared" si="243"/>
        <v>0</v>
      </c>
      <c r="M696" s="69"/>
      <c r="N696" s="72"/>
      <c r="O696" s="8"/>
    </row>
    <row r="697" spans="1:15" s="9" customFormat="1" ht="24" customHeight="1">
      <c r="A697" s="268"/>
      <c r="B697" s="75" t="s">
        <v>1406</v>
      </c>
      <c r="C697" s="75">
        <v>90146</v>
      </c>
      <c r="D697" s="77" t="s">
        <v>406</v>
      </c>
      <c r="E697" s="74" t="s">
        <v>345</v>
      </c>
      <c r="F697" s="68">
        <v>96</v>
      </c>
      <c r="G697" s="68"/>
      <c r="H697" s="68"/>
      <c r="I697" s="68">
        <f t="shared" si="240"/>
        <v>0</v>
      </c>
      <c r="J697" s="68">
        <f t="shared" si="241"/>
        <v>0</v>
      </c>
      <c r="K697" s="68">
        <f t="shared" si="242"/>
        <v>0</v>
      </c>
      <c r="L697" s="68">
        <f t="shared" si="243"/>
        <v>0</v>
      </c>
      <c r="M697" s="68"/>
      <c r="N697" s="72"/>
      <c r="O697" s="8"/>
    </row>
    <row r="698" spans="1:15" s="9" customFormat="1" ht="24">
      <c r="A698" s="268"/>
      <c r="B698" s="75" t="s">
        <v>1407</v>
      </c>
      <c r="C698" s="75">
        <v>90129</v>
      </c>
      <c r="D698" s="77" t="s">
        <v>403</v>
      </c>
      <c r="E698" s="74" t="s">
        <v>345</v>
      </c>
      <c r="F698" s="68">
        <v>12</v>
      </c>
      <c r="G698" s="68"/>
      <c r="H698" s="68"/>
      <c r="I698" s="68">
        <f t="shared" si="240"/>
        <v>0</v>
      </c>
      <c r="J698" s="68">
        <f t="shared" si="241"/>
        <v>0</v>
      </c>
      <c r="K698" s="68">
        <f t="shared" si="242"/>
        <v>0</v>
      </c>
      <c r="L698" s="68">
        <f t="shared" si="243"/>
        <v>0</v>
      </c>
      <c r="M698" s="68"/>
      <c r="N698" s="72"/>
      <c r="O698" s="8"/>
    </row>
    <row r="699" spans="1:15" s="9" customFormat="1" ht="24" customHeight="1">
      <c r="A699" s="268"/>
      <c r="B699" s="75" t="s">
        <v>1408</v>
      </c>
      <c r="C699" s="75">
        <v>73613</v>
      </c>
      <c r="D699" s="151" t="s">
        <v>49</v>
      </c>
      <c r="E699" s="64" t="s">
        <v>345</v>
      </c>
      <c r="F699" s="68">
        <v>480</v>
      </c>
      <c r="G699" s="69"/>
      <c r="H699" s="69"/>
      <c r="I699" s="69">
        <f t="shared" si="240"/>
        <v>0</v>
      </c>
      <c r="J699" s="69">
        <f t="shared" si="241"/>
        <v>0</v>
      </c>
      <c r="K699" s="69">
        <f t="shared" si="242"/>
        <v>0</v>
      </c>
      <c r="L699" s="69">
        <f t="shared" si="243"/>
        <v>0</v>
      </c>
      <c r="M699" s="69"/>
      <c r="N699" s="72"/>
      <c r="O699" s="8"/>
    </row>
    <row r="700" spans="1:15" s="9" customFormat="1" ht="24" customHeight="1">
      <c r="A700" s="268"/>
      <c r="B700" s="75" t="s">
        <v>1409</v>
      </c>
      <c r="C700" s="75" t="s">
        <v>50</v>
      </c>
      <c r="D700" s="77" t="s">
        <v>51</v>
      </c>
      <c r="E700" s="74" t="s">
        <v>345</v>
      </c>
      <c r="F700" s="68">
        <v>100</v>
      </c>
      <c r="G700" s="68"/>
      <c r="H700" s="68"/>
      <c r="I700" s="68">
        <f t="shared" si="240"/>
        <v>0</v>
      </c>
      <c r="J700" s="68">
        <f t="shared" si="241"/>
        <v>0</v>
      </c>
      <c r="K700" s="68">
        <f t="shared" si="242"/>
        <v>0</v>
      </c>
      <c r="L700" s="68">
        <f t="shared" si="243"/>
        <v>0</v>
      </c>
      <c r="M700" s="68"/>
      <c r="N700" s="72"/>
      <c r="O700" s="8"/>
    </row>
    <row r="701" spans="1:15" s="9" customFormat="1" ht="24" customHeight="1">
      <c r="A701" s="268"/>
      <c r="B701" s="75" t="s">
        <v>1410</v>
      </c>
      <c r="C701" s="75" t="s">
        <v>152</v>
      </c>
      <c r="D701" s="77" t="s">
        <v>153</v>
      </c>
      <c r="E701" s="74" t="s">
        <v>345</v>
      </c>
      <c r="F701" s="68">
        <v>800</v>
      </c>
      <c r="G701" s="68"/>
      <c r="H701" s="68"/>
      <c r="I701" s="68">
        <f t="shared" si="240"/>
        <v>0</v>
      </c>
      <c r="J701" s="68">
        <f t="shared" si="241"/>
        <v>0</v>
      </c>
      <c r="K701" s="68">
        <f t="shared" si="242"/>
        <v>0</v>
      </c>
      <c r="L701" s="68">
        <f t="shared" si="243"/>
        <v>0</v>
      </c>
      <c r="M701" s="68"/>
      <c r="N701" s="72"/>
      <c r="O701" s="8"/>
    </row>
    <row r="702" spans="1:15" s="9" customFormat="1" ht="24" customHeight="1">
      <c r="A702" s="268"/>
      <c r="B702" s="75" t="s">
        <v>1411</v>
      </c>
      <c r="C702" s="75" t="s">
        <v>156</v>
      </c>
      <c r="D702" s="77" t="s">
        <v>157</v>
      </c>
      <c r="E702" s="74" t="s">
        <v>345</v>
      </c>
      <c r="F702" s="68">
        <v>500</v>
      </c>
      <c r="G702" s="68"/>
      <c r="H702" s="68"/>
      <c r="I702" s="68">
        <f t="shared" si="240"/>
        <v>0</v>
      </c>
      <c r="J702" s="68">
        <f t="shared" si="241"/>
        <v>0</v>
      </c>
      <c r="K702" s="68">
        <f t="shared" si="242"/>
        <v>0</v>
      </c>
      <c r="L702" s="68">
        <f t="shared" si="243"/>
        <v>0</v>
      </c>
      <c r="M702" s="68"/>
      <c r="N702" s="72"/>
      <c r="O702" s="8"/>
    </row>
    <row r="703" spans="1:15" s="9" customFormat="1" ht="24" customHeight="1">
      <c r="A703" s="268"/>
      <c r="B703" s="75" t="s">
        <v>1412</v>
      </c>
      <c r="C703" s="75" t="s">
        <v>158</v>
      </c>
      <c r="D703" s="77" t="s">
        <v>103</v>
      </c>
      <c r="E703" s="74" t="s">
        <v>345</v>
      </c>
      <c r="F703" s="68">
        <v>200</v>
      </c>
      <c r="G703" s="68"/>
      <c r="H703" s="68"/>
      <c r="I703" s="68">
        <f t="shared" si="240"/>
        <v>0</v>
      </c>
      <c r="J703" s="68">
        <f t="shared" si="241"/>
        <v>0</v>
      </c>
      <c r="K703" s="68">
        <f t="shared" si="242"/>
        <v>0</v>
      </c>
      <c r="L703" s="68">
        <f t="shared" si="243"/>
        <v>0</v>
      </c>
      <c r="M703" s="68"/>
      <c r="N703" s="72"/>
      <c r="O703" s="8"/>
    </row>
    <row r="704" spans="1:15" s="9" customFormat="1" ht="12" customHeight="1">
      <c r="A704" s="268"/>
      <c r="B704" s="75" t="s">
        <v>1413</v>
      </c>
      <c r="C704" s="75"/>
      <c r="D704" s="275" t="s">
        <v>1414</v>
      </c>
      <c r="E704" s="76"/>
      <c r="F704" s="68"/>
      <c r="G704" s="68"/>
      <c r="H704" s="68"/>
      <c r="I704" s="68" t="str">
        <f t="shared" si="240"/>
        <v/>
      </c>
      <c r="J704" s="68" t="str">
        <f t="shared" si="241"/>
        <v/>
      </c>
      <c r="K704" s="68" t="str">
        <f t="shared" si="242"/>
        <v/>
      </c>
      <c r="L704" s="68" t="str">
        <f t="shared" si="243"/>
        <v/>
      </c>
      <c r="M704" s="68"/>
      <c r="N704" s="72"/>
      <c r="O704" s="8"/>
    </row>
    <row r="705" spans="1:15" s="9" customFormat="1" ht="36" customHeight="1">
      <c r="A705" s="268"/>
      <c r="B705" s="75" t="s">
        <v>1415</v>
      </c>
      <c r="C705" s="75" t="s">
        <v>237</v>
      </c>
      <c r="D705" s="77" t="s">
        <v>238</v>
      </c>
      <c r="E705" s="74" t="s">
        <v>344</v>
      </c>
      <c r="F705" s="68">
        <v>1</v>
      </c>
      <c r="G705" s="68"/>
      <c r="H705" s="68"/>
      <c r="I705" s="68">
        <f t="shared" si="240"/>
        <v>0</v>
      </c>
      <c r="J705" s="68">
        <f t="shared" si="241"/>
        <v>0</v>
      </c>
      <c r="K705" s="68">
        <f t="shared" si="242"/>
        <v>0</v>
      </c>
      <c r="L705" s="68">
        <f t="shared" si="243"/>
        <v>0</v>
      </c>
      <c r="M705" s="68"/>
      <c r="N705" s="72"/>
      <c r="O705" s="8"/>
    </row>
    <row r="706" spans="1:15" s="9" customFormat="1" ht="24" customHeight="1">
      <c r="A706" s="268"/>
      <c r="B706" s="75" t="s">
        <v>1416</v>
      </c>
      <c r="C706" s="75" t="s">
        <v>173</v>
      </c>
      <c r="D706" s="77" t="s">
        <v>174</v>
      </c>
      <c r="E706" s="74" t="s">
        <v>344</v>
      </c>
      <c r="F706" s="68">
        <v>1</v>
      </c>
      <c r="G706" s="68"/>
      <c r="H706" s="68"/>
      <c r="I706" s="68">
        <f t="shared" si="240"/>
        <v>0</v>
      </c>
      <c r="J706" s="68">
        <f t="shared" si="241"/>
        <v>0</v>
      </c>
      <c r="K706" s="68">
        <f t="shared" si="242"/>
        <v>0</v>
      </c>
      <c r="L706" s="68">
        <f t="shared" si="243"/>
        <v>0</v>
      </c>
      <c r="M706" s="68"/>
      <c r="N706" s="72"/>
      <c r="O706" s="8"/>
    </row>
    <row r="707" spans="1:15" s="9" customFormat="1" ht="24" customHeight="1">
      <c r="A707" s="268"/>
      <c r="B707" s="75" t="s">
        <v>1417</v>
      </c>
      <c r="C707" s="75" t="s">
        <v>169</v>
      </c>
      <c r="D707" s="77" t="s">
        <v>170</v>
      </c>
      <c r="E707" s="74" t="s">
        <v>344</v>
      </c>
      <c r="F707" s="68">
        <v>5</v>
      </c>
      <c r="G707" s="68"/>
      <c r="H707" s="68"/>
      <c r="I707" s="68">
        <f t="shared" si="240"/>
        <v>0</v>
      </c>
      <c r="J707" s="68">
        <f t="shared" si="241"/>
        <v>0</v>
      </c>
      <c r="K707" s="68">
        <f t="shared" si="242"/>
        <v>0</v>
      </c>
      <c r="L707" s="68">
        <f t="shared" si="243"/>
        <v>0</v>
      </c>
      <c r="M707" s="68"/>
      <c r="N707" s="72"/>
      <c r="O707" s="8"/>
    </row>
    <row r="708" spans="1:15" s="9" customFormat="1" ht="24" customHeight="1">
      <c r="A708" s="268"/>
      <c r="B708" s="75" t="s">
        <v>1418</v>
      </c>
      <c r="C708" s="75" t="s">
        <v>239</v>
      </c>
      <c r="D708" s="77" t="s">
        <v>168</v>
      </c>
      <c r="E708" s="74" t="s">
        <v>344</v>
      </c>
      <c r="F708" s="68">
        <v>9</v>
      </c>
      <c r="G708" s="68"/>
      <c r="H708" s="68"/>
      <c r="I708" s="68">
        <f t="shared" si="240"/>
        <v>0</v>
      </c>
      <c r="J708" s="68">
        <f t="shared" si="241"/>
        <v>0</v>
      </c>
      <c r="K708" s="68">
        <f t="shared" si="242"/>
        <v>0</v>
      </c>
      <c r="L708" s="68">
        <f t="shared" si="243"/>
        <v>0</v>
      </c>
      <c r="M708" s="68"/>
      <c r="N708" s="72"/>
      <c r="O708" s="8"/>
    </row>
    <row r="709" spans="1:15" s="9" customFormat="1" ht="24" customHeight="1">
      <c r="A709" s="268"/>
      <c r="B709" s="75" t="s">
        <v>1419</v>
      </c>
      <c r="C709" s="75" t="s">
        <v>239</v>
      </c>
      <c r="D709" s="77" t="s">
        <v>168</v>
      </c>
      <c r="E709" s="74" t="s">
        <v>344</v>
      </c>
      <c r="F709" s="68">
        <v>5</v>
      </c>
      <c r="G709" s="68"/>
      <c r="H709" s="68"/>
      <c r="I709" s="68">
        <f t="shared" si="240"/>
        <v>0</v>
      </c>
      <c r="J709" s="68">
        <f t="shared" si="241"/>
        <v>0</v>
      </c>
      <c r="K709" s="68">
        <f t="shared" si="242"/>
        <v>0</v>
      </c>
      <c r="L709" s="68">
        <f t="shared" si="243"/>
        <v>0</v>
      </c>
      <c r="M709" s="68"/>
      <c r="N709" s="72"/>
      <c r="O709" s="8"/>
    </row>
    <row r="710" spans="1:15" s="9" customFormat="1" ht="36">
      <c r="A710" s="268"/>
      <c r="B710" s="75" t="s">
        <v>1420</v>
      </c>
      <c r="C710" s="75">
        <v>90448</v>
      </c>
      <c r="D710" s="77" t="s">
        <v>541</v>
      </c>
      <c r="E710" s="74" t="s">
        <v>344</v>
      </c>
      <c r="F710" s="68">
        <v>1</v>
      </c>
      <c r="G710" s="68"/>
      <c r="H710" s="68"/>
      <c r="I710" s="68">
        <f t="shared" si="240"/>
        <v>0</v>
      </c>
      <c r="J710" s="68">
        <f t="shared" si="241"/>
        <v>0</v>
      </c>
      <c r="K710" s="68">
        <f t="shared" si="242"/>
        <v>0</v>
      </c>
      <c r="L710" s="68">
        <f t="shared" si="243"/>
        <v>0</v>
      </c>
      <c r="M710" s="68"/>
      <c r="N710" s="72"/>
      <c r="O710" s="8"/>
    </row>
    <row r="711" spans="1:15" s="9" customFormat="1" ht="12.75" customHeight="1">
      <c r="A711" s="268"/>
      <c r="B711" s="75" t="s">
        <v>1421</v>
      </c>
      <c r="C711" s="75">
        <v>90020</v>
      </c>
      <c r="D711" s="77" t="s">
        <v>383</v>
      </c>
      <c r="E711" s="74" t="s">
        <v>344</v>
      </c>
      <c r="F711" s="68">
        <v>1</v>
      </c>
      <c r="G711" s="68"/>
      <c r="H711" s="68"/>
      <c r="I711" s="68">
        <f t="shared" si="240"/>
        <v>0</v>
      </c>
      <c r="J711" s="68">
        <f t="shared" si="241"/>
        <v>0</v>
      </c>
      <c r="K711" s="68">
        <f t="shared" si="242"/>
        <v>0</v>
      </c>
      <c r="L711" s="68">
        <f t="shared" si="243"/>
        <v>0</v>
      </c>
      <c r="M711" s="68"/>
      <c r="N711" s="72"/>
      <c r="O711" s="8"/>
    </row>
    <row r="712" spans="1:15" s="9" customFormat="1" ht="12.75" customHeight="1">
      <c r="A712" s="268"/>
      <c r="B712" s="75" t="s">
        <v>1422</v>
      </c>
      <c r="C712" s="75">
        <v>90141</v>
      </c>
      <c r="D712" s="77" t="s">
        <v>405</v>
      </c>
      <c r="E712" s="74" t="s">
        <v>344</v>
      </c>
      <c r="F712" s="68">
        <v>3</v>
      </c>
      <c r="G712" s="68"/>
      <c r="H712" s="68"/>
      <c r="I712" s="68">
        <f t="shared" si="240"/>
        <v>0</v>
      </c>
      <c r="J712" s="68">
        <f t="shared" si="241"/>
        <v>0</v>
      </c>
      <c r="K712" s="68">
        <f t="shared" si="242"/>
        <v>0</v>
      </c>
      <c r="L712" s="68">
        <f t="shared" si="243"/>
        <v>0</v>
      </c>
      <c r="M712" s="68"/>
      <c r="N712" s="72"/>
      <c r="O712" s="8"/>
    </row>
    <row r="713" spans="1:15" s="9" customFormat="1" ht="12.75" customHeight="1">
      <c r="A713" s="268"/>
      <c r="B713" s="75" t="s">
        <v>1423</v>
      </c>
      <c r="C713" s="75">
        <v>90423</v>
      </c>
      <c r="D713" s="77" t="s">
        <v>516</v>
      </c>
      <c r="E713" s="74" t="s">
        <v>345</v>
      </c>
      <c r="F713" s="68">
        <v>104</v>
      </c>
      <c r="G713" s="68"/>
      <c r="H713" s="68"/>
      <c r="I713" s="68">
        <f t="shared" si="240"/>
        <v>0</v>
      </c>
      <c r="J713" s="68">
        <f t="shared" si="241"/>
        <v>0</v>
      </c>
      <c r="K713" s="68">
        <f t="shared" si="242"/>
        <v>0</v>
      </c>
      <c r="L713" s="68">
        <f t="shared" si="243"/>
        <v>0</v>
      </c>
      <c r="M713" s="68"/>
      <c r="N713" s="72"/>
      <c r="O713" s="8"/>
    </row>
    <row r="714" spans="1:15" s="9" customFormat="1" ht="12.75" customHeight="1">
      <c r="A714" s="268"/>
      <c r="B714" s="75" t="s">
        <v>1424</v>
      </c>
      <c r="C714" s="75">
        <v>90452</v>
      </c>
      <c r="D714" s="77" t="s">
        <v>545</v>
      </c>
      <c r="E714" s="74" t="s">
        <v>344</v>
      </c>
      <c r="F714" s="68">
        <v>8</v>
      </c>
      <c r="G714" s="68"/>
      <c r="H714" s="68"/>
      <c r="I714" s="68">
        <f t="shared" si="240"/>
        <v>0</v>
      </c>
      <c r="J714" s="68">
        <f t="shared" si="241"/>
        <v>0</v>
      </c>
      <c r="K714" s="68">
        <f t="shared" si="242"/>
        <v>0</v>
      </c>
      <c r="L714" s="68">
        <f t="shared" si="243"/>
        <v>0</v>
      </c>
      <c r="M714" s="68"/>
      <c r="N714" s="72"/>
      <c r="O714" s="8"/>
    </row>
    <row r="715" spans="1:15" s="9" customFormat="1" ht="12.75" customHeight="1">
      <c r="A715" s="268"/>
      <c r="B715" s="75" t="s">
        <v>1425</v>
      </c>
      <c r="C715" s="75">
        <v>90407</v>
      </c>
      <c r="D715" s="77" t="s">
        <v>500</v>
      </c>
      <c r="E715" s="74" t="s">
        <v>245</v>
      </c>
      <c r="F715" s="68">
        <v>8</v>
      </c>
      <c r="G715" s="68"/>
      <c r="H715" s="68"/>
      <c r="I715" s="68">
        <f t="shared" si="240"/>
        <v>0</v>
      </c>
      <c r="J715" s="68">
        <f t="shared" si="241"/>
        <v>0</v>
      </c>
      <c r="K715" s="68">
        <f t="shared" si="242"/>
        <v>0</v>
      </c>
      <c r="L715" s="68">
        <f t="shared" si="243"/>
        <v>0</v>
      </c>
      <c r="M715" s="68"/>
      <c r="N715" s="72"/>
      <c r="O715" s="8"/>
    </row>
    <row r="716" spans="1:15" s="9" customFormat="1" ht="24" customHeight="1">
      <c r="A716" s="268"/>
      <c r="B716" s="75" t="s">
        <v>1426</v>
      </c>
      <c r="C716" s="75">
        <v>83422</v>
      </c>
      <c r="D716" s="151" t="s">
        <v>29</v>
      </c>
      <c r="E716" s="64" t="s">
        <v>345</v>
      </c>
      <c r="F716" s="68">
        <v>208</v>
      </c>
      <c r="G716" s="69"/>
      <c r="H716" s="69"/>
      <c r="I716" s="69">
        <f t="shared" si="240"/>
        <v>0</v>
      </c>
      <c r="J716" s="69">
        <f t="shared" si="241"/>
        <v>0</v>
      </c>
      <c r="K716" s="69">
        <f t="shared" si="242"/>
        <v>0</v>
      </c>
      <c r="L716" s="69">
        <f t="shared" si="243"/>
        <v>0</v>
      </c>
      <c r="M716" s="69"/>
      <c r="N716" s="72"/>
      <c r="O716" s="8"/>
    </row>
    <row r="717" spans="1:15" s="9" customFormat="1" ht="24" customHeight="1">
      <c r="A717" s="268"/>
      <c r="B717" s="75" t="s">
        <v>1427</v>
      </c>
      <c r="C717" s="75">
        <v>83420</v>
      </c>
      <c r="D717" s="151" t="s">
        <v>27</v>
      </c>
      <c r="E717" s="64" t="s">
        <v>345</v>
      </c>
      <c r="F717" s="68">
        <v>52</v>
      </c>
      <c r="G717" s="69"/>
      <c r="H717" s="69"/>
      <c r="I717" s="69">
        <f t="shared" si="240"/>
        <v>0</v>
      </c>
      <c r="J717" s="69">
        <f t="shared" si="241"/>
        <v>0</v>
      </c>
      <c r="K717" s="69">
        <f t="shared" si="242"/>
        <v>0</v>
      </c>
      <c r="L717" s="69">
        <f t="shared" si="243"/>
        <v>0</v>
      </c>
      <c r="M717" s="69"/>
      <c r="N717" s="72"/>
      <c r="O717" s="8"/>
    </row>
    <row r="718" spans="1:15" s="9" customFormat="1" ht="12" customHeight="1">
      <c r="A718" s="268"/>
      <c r="B718" s="75" t="s">
        <v>1428</v>
      </c>
      <c r="C718" s="75"/>
      <c r="D718" s="275" t="s">
        <v>1429</v>
      </c>
      <c r="E718" s="76"/>
      <c r="F718" s="68"/>
      <c r="G718" s="68"/>
      <c r="H718" s="68"/>
      <c r="I718" s="68" t="str">
        <f t="shared" si="240"/>
        <v/>
      </c>
      <c r="J718" s="68" t="str">
        <f t="shared" si="241"/>
        <v/>
      </c>
      <c r="K718" s="68" t="str">
        <f t="shared" si="242"/>
        <v/>
      </c>
      <c r="L718" s="68" t="str">
        <f t="shared" si="243"/>
        <v/>
      </c>
      <c r="M718" s="68"/>
      <c r="N718" s="72"/>
      <c r="O718" s="8"/>
    </row>
    <row r="719" spans="1:15" s="9" customFormat="1" ht="84" customHeight="1">
      <c r="A719" s="268"/>
      <c r="B719" s="75" t="s">
        <v>1430</v>
      </c>
      <c r="C719" s="75">
        <v>90436</v>
      </c>
      <c r="D719" s="77" t="s">
        <v>529</v>
      </c>
      <c r="E719" s="74" t="s">
        <v>344</v>
      </c>
      <c r="F719" s="68">
        <v>50</v>
      </c>
      <c r="G719" s="68"/>
      <c r="H719" s="68"/>
      <c r="I719" s="68">
        <f t="shared" si="240"/>
        <v>0</v>
      </c>
      <c r="J719" s="68">
        <f t="shared" si="241"/>
        <v>0</v>
      </c>
      <c r="K719" s="68">
        <f t="shared" si="242"/>
        <v>0</v>
      </c>
      <c r="L719" s="68">
        <f t="shared" si="243"/>
        <v>0</v>
      </c>
      <c r="M719" s="68"/>
      <c r="N719" s="72"/>
      <c r="O719" s="8"/>
    </row>
    <row r="720" spans="1:15" s="9" customFormat="1" ht="48" customHeight="1">
      <c r="A720" s="268"/>
      <c r="B720" s="75" t="s">
        <v>1431</v>
      </c>
      <c r="C720" s="75">
        <v>90435</v>
      </c>
      <c r="D720" s="77" t="s">
        <v>528</v>
      </c>
      <c r="E720" s="74" t="s">
        <v>344</v>
      </c>
      <c r="F720" s="68">
        <v>14</v>
      </c>
      <c r="G720" s="68"/>
      <c r="H720" s="68"/>
      <c r="I720" s="68">
        <f t="shared" si="240"/>
        <v>0</v>
      </c>
      <c r="J720" s="68">
        <f t="shared" si="241"/>
        <v>0</v>
      </c>
      <c r="K720" s="68">
        <f t="shared" si="242"/>
        <v>0</v>
      </c>
      <c r="L720" s="68">
        <f t="shared" si="243"/>
        <v>0</v>
      </c>
      <c r="M720" s="68"/>
      <c r="N720" s="72"/>
      <c r="O720" s="8"/>
    </row>
    <row r="721" spans="1:15" s="9" customFormat="1" ht="12">
      <c r="A721" s="268"/>
      <c r="B721" s="75" t="s">
        <v>1432</v>
      </c>
      <c r="C721" s="75">
        <v>90539</v>
      </c>
      <c r="D721" s="77" t="s">
        <v>578</v>
      </c>
      <c r="E721" s="74" t="s">
        <v>344</v>
      </c>
      <c r="F721" s="68">
        <v>7</v>
      </c>
      <c r="G721" s="68"/>
      <c r="H721" s="68"/>
      <c r="I721" s="68">
        <f t="shared" si="240"/>
        <v>0</v>
      </c>
      <c r="J721" s="68">
        <f t="shared" si="241"/>
        <v>0</v>
      </c>
      <c r="K721" s="68">
        <f t="shared" si="242"/>
        <v>0</v>
      </c>
      <c r="L721" s="68">
        <f t="shared" si="243"/>
        <v>0</v>
      </c>
      <c r="M721" s="68"/>
      <c r="N721" s="72"/>
      <c r="O721" s="8"/>
    </row>
    <row r="722" spans="1:15" s="9" customFormat="1" ht="12.75" customHeight="1">
      <c r="A722" s="268"/>
      <c r="B722" s="75" t="s">
        <v>1433</v>
      </c>
      <c r="C722" s="75">
        <v>90428</v>
      </c>
      <c r="D722" s="77" t="s">
        <v>521</v>
      </c>
      <c r="E722" s="74" t="s">
        <v>344</v>
      </c>
      <c r="F722" s="68">
        <v>14</v>
      </c>
      <c r="G722" s="68"/>
      <c r="H722" s="68"/>
      <c r="I722" s="68">
        <f t="shared" si="240"/>
        <v>0</v>
      </c>
      <c r="J722" s="68">
        <f t="shared" si="241"/>
        <v>0</v>
      </c>
      <c r="K722" s="68">
        <f t="shared" si="242"/>
        <v>0</v>
      </c>
      <c r="L722" s="68">
        <f t="shared" si="243"/>
        <v>0</v>
      </c>
      <c r="M722" s="68"/>
      <c r="N722" s="72"/>
      <c r="O722" s="8"/>
    </row>
    <row r="723" spans="1:15" s="9" customFormat="1" ht="12.75" customHeight="1">
      <c r="A723" s="268"/>
      <c r="B723" s="75" t="s">
        <v>1434</v>
      </c>
      <c r="C723" s="75">
        <v>90431</v>
      </c>
      <c r="D723" s="77" t="s">
        <v>524</v>
      </c>
      <c r="E723" s="74" t="s">
        <v>344</v>
      </c>
      <c r="F723" s="68">
        <v>3</v>
      </c>
      <c r="G723" s="68"/>
      <c r="H723" s="68"/>
      <c r="I723" s="68">
        <f t="shared" si="240"/>
        <v>0</v>
      </c>
      <c r="J723" s="68">
        <f t="shared" si="241"/>
        <v>0</v>
      </c>
      <c r="K723" s="68">
        <f t="shared" si="242"/>
        <v>0</v>
      </c>
      <c r="L723" s="68">
        <f t="shared" si="243"/>
        <v>0</v>
      </c>
      <c r="M723" s="68"/>
      <c r="N723" s="72"/>
      <c r="O723" s="8"/>
    </row>
    <row r="724" spans="1:15" s="9" customFormat="1" ht="24" customHeight="1">
      <c r="A724" s="268"/>
      <c r="B724" s="75" t="s">
        <v>1435</v>
      </c>
      <c r="C724" s="75">
        <v>72334</v>
      </c>
      <c r="D724" s="151" t="s">
        <v>242</v>
      </c>
      <c r="E724" s="64" t="s">
        <v>344</v>
      </c>
      <c r="F724" s="68">
        <v>2</v>
      </c>
      <c r="G724" s="69"/>
      <c r="H724" s="69"/>
      <c r="I724" s="69">
        <f t="shared" si="240"/>
        <v>0</v>
      </c>
      <c r="J724" s="69">
        <f t="shared" si="241"/>
        <v>0</v>
      </c>
      <c r="K724" s="69">
        <f t="shared" si="242"/>
        <v>0</v>
      </c>
      <c r="L724" s="69">
        <f t="shared" si="243"/>
        <v>0</v>
      </c>
      <c r="M724" s="69"/>
      <c r="N724" s="72"/>
      <c r="O724" s="8"/>
    </row>
    <row r="725" spans="1:15" s="9" customFormat="1" ht="12.75" customHeight="1">
      <c r="A725" s="268"/>
      <c r="B725" s="75" t="s">
        <v>1436</v>
      </c>
      <c r="C725" s="75">
        <v>90429</v>
      </c>
      <c r="D725" s="77" t="s">
        <v>522</v>
      </c>
      <c r="E725" s="74" t="s">
        <v>344</v>
      </c>
      <c r="F725" s="68">
        <v>4</v>
      </c>
      <c r="G725" s="68"/>
      <c r="H725" s="68"/>
      <c r="I725" s="68">
        <f>IF(F725="","",G725+H725)</f>
        <v>0</v>
      </c>
      <c r="J725" s="68">
        <f>IF(F725="","",ROUND((F725*G725),2))</f>
        <v>0</v>
      </c>
      <c r="K725" s="68">
        <f>IF(F725="","",ROUND((F725*H725),2))</f>
        <v>0</v>
      </c>
      <c r="L725" s="68">
        <f>IF(F725="","",ROUND((F725*I725),2))</f>
        <v>0</v>
      </c>
      <c r="M725" s="68"/>
      <c r="N725" s="72"/>
      <c r="O725" s="8"/>
    </row>
    <row r="726" spans="1:15" s="9" customFormat="1" ht="24" customHeight="1">
      <c r="A726" s="268"/>
      <c r="B726" s="75" t="s">
        <v>1437</v>
      </c>
      <c r="C726" s="75">
        <v>83466</v>
      </c>
      <c r="D726" s="151" t="s">
        <v>120</v>
      </c>
      <c r="E726" s="64" t="s">
        <v>344</v>
      </c>
      <c r="F726" s="68">
        <v>5</v>
      </c>
      <c r="G726" s="69"/>
      <c r="H726" s="69"/>
      <c r="I726" s="69">
        <f t="shared" ref="I726:I727" si="248">IF(F726="","",G726+H726)</f>
        <v>0</v>
      </c>
      <c r="J726" s="69">
        <f t="shared" ref="J726:J727" si="249">IF(F726="","",ROUND((F726*G726),2))</f>
        <v>0</v>
      </c>
      <c r="K726" s="69">
        <f t="shared" ref="K726:K727" si="250">IF(F726="","",ROUND((F726*H726),2))</f>
        <v>0</v>
      </c>
      <c r="L726" s="69">
        <f t="shared" ref="L726:L727" si="251">IF(F726="","",ROUND((F726*I726),2))</f>
        <v>0</v>
      </c>
      <c r="M726" s="69"/>
      <c r="N726" s="72"/>
      <c r="O726" s="8"/>
    </row>
    <row r="727" spans="1:15" s="9" customFormat="1" ht="12" customHeight="1">
      <c r="A727" s="268"/>
      <c r="B727" s="75" t="s">
        <v>1438</v>
      </c>
      <c r="C727" s="75">
        <v>83566</v>
      </c>
      <c r="D727" s="151" t="s">
        <v>20</v>
      </c>
      <c r="E727" s="64" t="s">
        <v>344</v>
      </c>
      <c r="F727" s="68">
        <v>119</v>
      </c>
      <c r="G727" s="69"/>
      <c r="H727" s="69"/>
      <c r="I727" s="69">
        <f t="shared" si="248"/>
        <v>0</v>
      </c>
      <c r="J727" s="69">
        <f t="shared" si="249"/>
        <v>0</v>
      </c>
      <c r="K727" s="69">
        <f t="shared" si="250"/>
        <v>0</v>
      </c>
      <c r="L727" s="69">
        <f t="shared" si="251"/>
        <v>0</v>
      </c>
      <c r="M727" s="69"/>
      <c r="N727" s="72"/>
      <c r="O727" s="8"/>
    </row>
    <row r="728" spans="1:15" s="9" customFormat="1" ht="12.75" customHeight="1">
      <c r="A728" s="268"/>
      <c r="B728" s="75" t="s">
        <v>1439</v>
      </c>
      <c r="C728" s="75">
        <v>90450</v>
      </c>
      <c r="D728" s="77" t="s">
        <v>543</v>
      </c>
      <c r="E728" s="74" t="s">
        <v>344</v>
      </c>
      <c r="F728" s="68">
        <v>5</v>
      </c>
      <c r="G728" s="68"/>
      <c r="H728" s="68"/>
      <c r="I728" s="68">
        <f>IF(F728="","",G728+H728)</f>
        <v>0</v>
      </c>
      <c r="J728" s="68">
        <f>IF(F728="","",ROUND((F728*G728),2))</f>
        <v>0</v>
      </c>
      <c r="K728" s="68">
        <f>IF(F728="","",ROUND((F728*H728),2))</f>
        <v>0</v>
      </c>
      <c r="L728" s="68">
        <f>IF(F728="","",ROUND((F728*I728),2))</f>
        <v>0</v>
      </c>
      <c r="M728" s="68"/>
      <c r="N728" s="72"/>
      <c r="O728" s="8"/>
    </row>
    <row r="729" spans="1:15" s="9" customFormat="1" ht="12" customHeight="1">
      <c r="A729" s="268"/>
      <c r="B729" s="75" t="s">
        <v>1440</v>
      </c>
      <c r="C729" s="75">
        <v>83566</v>
      </c>
      <c r="D729" s="151" t="s">
        <v>20</v>
      </c>
      <c r="E729" s="64" t="s">
        <v>344</v>
      </c>
      <c r="F729" s="68">
        <v>20</v>
      </c>
      <c r="G729" s="69"/>
      <c r="H729" s="69"/>
      <c r="I729" s="69">
        <f t="shared" ref="I729" si="252">IF(F729="","",G729+H729)</f>
        <v>0</v>
      </c>
      <c r="J729" s="69">
        <f t="shared" ref="J729" si="253">IF(F729="","",ROUND((F729*G729),2))</f>
        <v>0</v>
      </c>
      <c r="K729" s="69">
        <f t="shared" ref="K729" si="254">IF(F729="","",ROUND((F729*H729),2))</f>
        <v>0</v>
      </c>
      <c r="L729" s="69">
        <f t="shared" ref="L729" si="255">IF(F729="","",ROUND((F729*I729),2))</f>
        <v>0</v>
      </c>
      <c r="M729" s="69"/>
      <c r="N729" s="72"/>
      <c r="O729" s="8"/>
    </row>
    <row r="730" spans="1:15" s="9" customFormat="1" ht="12.75" customHeight="1">
      <c r="A730" s="268"/>
      <c r="B730" s="75" t="s">
        <v>1441</v>
      </c>
      <c r="C730" s="75">
        <v>90365</v>
      </c>
      <c r="D730" s="77" t="s">
        <v>458</v>
      </c>
      <c r="E730" s="74" t="s">
        <v>344</v>
      </c>
      <c r="F730" s="68">
        <v>1</v>
      </c>
      <c r="G730" s="68"/>
      <c r="H730" s="68"/>
      <c r="I730" s="68">
        <f>IF(F730="","",G730+H730)</f>
        <v>0</v>
      </c>
      <c r="J730" s="68">
        <f>IF(F730="","",ROUND((F730*G730),2))</f>
        <v>0</v>
      </c>
      <c r="K730" s="68">
        <f>IF(F730="","",ROUND((F730*H730),2))</f>
        <v>0</v>
      </c>
      <c r="L730" s="68">
        <f>IF(F730="","",ROUND((F730*I730),2))</f>
        <v>0</v>
      </c>
      <c r="M730" s="68"/>
      <c r="N730" s="72"/>
      <c r="O730" s="8"/>
    </row>
    <row r="731" spans="1:15" s="9" customFormat="1" ht="12" customHeight="1">
      <c r="A731" s="268"/>
      <c r="B731" s="75" t="s">
        <v>1442</v>
      </c>
      <c r="C731" s="75">
        <v>83387</v>
      </c>
      <c r="D731" s="151" t="s">
        <v>57</v>
      </c>
      <c r="E731" s="64" t="s">
        <v>344</v>
      </c>
      <c r="F731" s="68">
        <v>167</v>
      </c>
      <c r="G731" s="69"/>
      <c r="H731" s="69"/>
      <c r="I731" s="69">
        <f t="shared" ref="I731:I732" si="256">IF(F731="","",G731+H731)</f>
        <v>0</v>
      </c>
      <c r="J731" s="69">
        <f t="shared" ref="J731:J732" si="257">IF(F731="","",ROUND((F731*G731),2))</f>
        <v>0</v>
      </c>
      <c r="K731" s="69">
        <f t="shared" ref="K731:K732" si="258">IF(F731="","",ROUND((F731*H731),2))</f>
        <v>0</v>
      </c>
      <c r="L731" s="69">
        <f t="shared" ref="L731:L732" si="259">IF(F731="","",ROUND((F731*I731),2))</f>
        <v>0</v>
      </c>
      <c r="M731" s="69"/>
      <c r="N731" s="72"/>
      <c r="O731" s="8"/>
    </row>
    <row r="732" spans="1:15" s="9" customFormat="1" ht="12" customHeight="1">
      <c r="A732" s="268"/>
      <c r="B732" s="75" t="s">
        <v>1443</v>
      </c>
      <c r="C732" s="75">
        <v>83386</v>
      </c>
      <c r="D732" s="151" t="s">
        <v>118</v>
      </c>
      <c r="E732" s="64" t="s">
        <v>344</v>
      </c>
      <c r="F732" s="68">
        <v>6</v>
      </c>
      <c r="G732" s="69"/>
      <c r="H732" s="69"/>
      <c r="I732" s="69">
        <f t="shared" si="256"/>
        <v>0</v>
      </c>
      <c r="J732" s="69">
        <f t="shared" si="257"/>
        <v>0</v>
      </c>
      <c r="K732" s="69">
        <f t="shared" si="258"/>
        <v>0</v>
      </c>
      <c r="L732" s="69">
        <f t="shared" si="259"/>
        <v>0</v>
      </c>
      <c r="M732" s="69"/>
      <c r="N732" s="72"/>
      <c r="O732" s="8"/>
    </row>
    <row r="733" spans="1:15" s="9" customFormat="1" ht="24" customHeight="1">
      <c r="A733" s="268"/>
      <c r="B733" s="75" t="s">
        <v>1444</v>
      </c>
      <c r="C733" s="75">
        <v>90146</v>
      </c>
      <c r="D733" s="77" t="s">
        <v>406</v>
      </c>
      <c r="E733" s="74" t="s">
        <v>345</v>
      </c>
      <c r="F733" s="68">
        <v>204</v>
      </c>
      <c r="G733" s="68"/>
      <c r="H733" s="68"/>
      <c r="I733" s="68">
        <f t="shared" si="240"/>
        <v>0</v>
      </c>
      <c r="J733" s="68">
        <f t="shared" si="241"/>
        <v>0</v>
      </c>
      <c r="K733" s="68">
        <f t="shared" si="242"/>
        <v>0</v>
      </c>
      <c r="L733" s="68">
        <f t="shared" si="243"/>
        <v>0</v>
      </c>
      <c r="M733" s="68"/>
      <c r="N733" s="72"/>
      <c r="O733" s="8"/>
    </row>
    <row r="734" spans="1:15" s="9" customFormat="1" ht="24">
      <c r="A734" s="268"/>
      <c r="B734" s="75" t="s">
        <v>1445</v>
      </c>
      <c r="C734" s="75">
        <v>90129</v>
      </c>
      <c r="D734" s="77" t="s">
        <v>403</v>
      </c>
      <c r="E734" s="74" t="s">
        <v>345</v>
      </c>
      <c r="F734" s="68">
        <v>12</v>
      </c>
      <c r="G734" s="68"/>
      <c r="H734" s="68"/>
      <c r="I734" s="68">
        <f t="shared" si="240"/>
        <v>0</v>
      </c>
      <c r="J734" s="68">
        <f t="shared" si="241"/>
        <v>0</v>
      </c>
      <c r="K734" s="68">
        <f t="shared" si="242"/>
        <v>0</v>
      </c>
      <c r="L734" s="68">
        <f t="shared" si="243"/>
        <v>0</v>
      </c>
      <c r="M734" s="68"/>
      <c r="N734" s="72"/>
      <c r="O734" s="8"/>
    </row>
    <row r="735" spans="1:15" s="9" customFormat="1" ht="24" customHeight="1">
      <c r="A735" s="268"/>
      <c r="B735" s="75" t="s">
        <v>1446</v>
      </c>
      <c r="C735" s="75">
        <v>73613</v>
      </c>
      <c r="D735" s="151" t="s">
        <v>49</v>
      </c>
      <c r="E735" s="64" t="s">
        <v>345</v>
      </c>
      <c r="F735" s="68">
        <v>640</v>
      </c>
      <c r="G735" s="69"/>
      <c r="H735" s="69"/>
      <c r="I735" s="69">
        <f t="shared" si="240"/>
        <v>0</v>
      </c>
      <c r="J735" s="69">
        <f t="shared" si="241"/>
        <v>0</v>
      </c>
      <c r="K735" s="69">
        <f t="shared" si="242"/>
        <v>0</v>
      </c>
      <c r="L735" s="69">
        <f t="shared" si="243"/>
        <v>0</v>
      </c>
      <c r="M735" s="69"/>
      <c r="N735" s="72"/>
      <c r="O735" s="8"/>
    </row>
    <row r="736" spans="1:15" s="9" customFormat="1" ht="24" customHeight="1">
      <c r="A736" s="268"/>
      <c r="B736" s="75" t="s">
        <v>1447</v>
      </c>
      <c r="C736" s="75" t="s">
        <v>50</v>
      </c>
      <c r="D736" s="77" t="s">
        <v>51</v>
      </c>
      <c r="E736" s="74" t="s">
        <v>345</v>
      </c>
      <c r="F736" s="68">
        <v>100</v>
      </c>
      <c r="G736" s="68"/>
      <c r="H736" s="68"/>
      <c r="I736" s="68">
        <f t="shared" si="240"/>
        <v>0</v>
      </c>
      <c r="J736" s="68">
        <f t="shared" si="241"/>
        <v>0</v>
      </c>
      <c r="K736" s="68">
        <f t="shared" si="242"/>
        <v>0</v>
      </c>
      <c r="L736" s="68">
        <f t="shared" si="243"/>
        <v>0</v>
      </c>
      <c r="M736" s="68"/>
      <c r="N736" s="72"/>
      <c r="O736" s="8"/>
    </row>
    <row r="737" spans="1:15" s="9" customFormat="1" ht="24" customHeight="1">
      <c r="A737" s="268"/>
      <c r="B737" s="75" t="s">
        <v>1448</v>
      </c>
      <c r="C737" s="75" t="s">
        <v>152</v>
      </c>
      <c r="D737" s="77" t="s">
        <v>153</v>
      </c>
      <c r="E737" s="74" t="s">
        <v>345</v>
      </c>
      <c r="F737" s="68">
        <v>2500</v>
      </c>
      <c r="G737" s="68"/>
      <c r="H737" s="68"/>
      <c r="I737" s="68">
        <f t="shared" si="240"/>
        <v>0</v>
      </c>
      <c r="J737" s="68">
        <f t="shared" si="241"/>
        <v>0</v>
      </c>
      <c r="K737" s="68">
        <f t="shared" si="242"/>
        <v>0</v>
      </c>
      <c r="L737" s="68">
        <f t="shared" si="243"/>
        <v>0</v>
      </c>
      <c r="M737" s="68"/>
      <c r="N737" s="72"/>
      <c r="O737" s="8"/>
    </row>
    <row r="738" spans="1:15" s="9" customFormat="1" ht="12" customHeight="1">
      <c r="A738" s="268"/>
      <c r="B738" s="75" t="s">
        <v>1449</v>
      </c>
      <c r="C738" s="75"/>
      <c r="D738" s="275" t="s">
        <v>1450</v>
      </c>
      <c r="E738" s="76"/>
      <c r="F738" s="68"/>
      <c r="G738" s="68"/>
      <c r="H738" s="68"/>
      <c r="I738" s="68" t="str">
        <f t="shared" ref="I738:I801" si="260">IF(F738="","",G738+H738)</f>
        <v/>
      </c>
      <c r="J738" s="68" t="str">
        <f t="shared" ref="J738:J801" si="261">IF(F738="","",ROUND((F738*G738),2))</f>
        <v/>
      </c>
      <c r="K738" s="68" t="str">
        <f t="shared" ref="K738:K801" si="262">IF(F738="","",ROUND((F738*H738),2))</f>
        <v/>
      </c>
      <c r="L738" s="68" t="str">
        <f t="shared" ref="L738:L801" si="263">IF(F738="","",ROUND((F738*I738),2))</f>
        <v/>
      </c>
      <c r="M738" s="68"/>
      <c r="N738" s="72"/>
      <c r="O738" s="8"/>
    </row>
    <row r="739" spans="1:15" s="9" customFormat="1" ht="36" customHeight="1">
      <c r="A739" s="268"/>
      <c r="B739" s="75" t="s">
        <v>1451</v>
      </c>
      <c r="C739" s="75" t="s">
        <v>231</v>
      </c>
      <c r="D739" s="77" t="s">
        <v>232</v>
      </c>
      <c r="E739" s="74" t="s">
        <v>344</v>
      </c>
      <c r="F739" s="68">
        <v>1</v>
      </c>
      <c r="G739" s="68"/>
      <c r="H739" s="68"/>
      <c r="I739" s="68">
        <f t="shared" si="260"/>
        <v>0</v>
      </c>
      <c r="J739" s="68">
        <f t="shared" si="261"/>
        <v>0</v>
      </c>
      <c r="K739" s="68">
        <f t="shared" si="262"/>
        <v>0</v>
      </c>
      <c r="L739" s="68">
        <f t="shared" si="263"/>
        <v>0</v>
      </c>
      <c r="M739" s="68"/>
      <c r="N739" s="72"/>
      <c r="O739" s="8"/>
    </row>
    <row r="740" spans="1:15" s="9" customFormat="1" ht="24" customHeight="1">
      <c r="A740" s="268"/>
      <c r="B740" s="75" t="s">
        <v>1452</v>
      </c>
      <c r="C740" s="75" t="s">
        <v>171</v>
      </c>
      <c r="D740" s="77" t="s">
        <v>172</v>
      </c>
      <c r="E740" s="74" t="s">
        <v>344</v>
      </c>
      <c r="F740" s="68">
        <v>1</v>
      </c>
      <c r="G740" s="68"/>
      <c r="H740" s="68"/>
      <c r="I740" s="68">
        <f t="shared" si="260"/>
        <v>0</v>
      </c>
      <c r="J740" s="68">
        <f t="shared" si="261"/>
        <v>0</v>
      </c>
      <c r="K740" s="68">
        <f t="shared" si="262"/>
        <v>0</v>
      </c>
      <c r="L740" s="68">
        <f t="shared" si="263"/>
        <v>0</v>
      </c>
      <c r="M740" s="68"/>
      <c r="N740" s="72"/>
      <c r="O740" s="8"/>
    </row>
    <row r="741" spans="1:15" s="9" customFormat="1" ht="24" customHeight="1">
      <c r="A741" s="268"/>
      <c r="B741" s="75" t="s">
        <v>1453</v>
      </c>
      <c r="C741" s="75" t="s">
        <v>169</v>
      </c>
      <c r="D741" s="77" t="s">
        <v>170</v>
      </c>
      <c r="E741" s="74" t="s">
        <v>344</v>
      </c>
      <c r="F741" s="68">
        <v>2</v>
      </c>
      <c r="G741" s="68"/>
      <c r="H741" s="68"/>
      <c r="I741" s="68">
        <f t="shared" si="260"/>
        <v>0</v>
      </c>
      <c r="J741" s="68">
        <f t="shared" si="261"/>
        <v>0</v>
      </c>
      <c r="K741" s="68">
        <f t="shared" si="262"/>
        <v>0</v>
      </c>
      <c r="L741" s="68">
        <f t="shared" si="263"/>
        <v>0</v>
      </c>
      <c r="M741" s="68"/>
      <c r="N741" s="72"/>
      <c r="O741" s="8"/>
    </row>
    <row r="742" spans="1:15" s="9" customFormat="1" ht="12.75" customHeight="1">
      <c r="A742" s="268"/>
      <c r="B742" s="75" t="s">
        <v>1454</v>
      </c>
      <c r="C742" s="75">
        <v>90141</v>
      </c>
      <c r="D742" s="77" t="s">
        <v>405</v>
      </c>
      <c r="E742" s="74" t="s">
        <v>344</v>
      </c>
      <c r="F742" s="68">
        <v>3</v>
      </c>
      <c r="G742" s="68"/>
      <c r="H742" s="68"/>
      <c r="I742" s="68">
        <f t="shared" si="260"/>
        <v>0</v>
      </c>
      <c r="J742" s="68">
        <f t="shared" si="261"/>
        <v>0</v>
      </c>
      <c r="K742" s="68">
        <f t="shared" si="262"/>
        <v>0</v>
      </c>
      <c r="L742" s="68">
        <f t="shared" si="263"/>
        <v>0</v>
      </c>
      <c r="M742" s="68"/>
      <c r="N742" s="72"/>
      <c r="O742" s="8"/>
    </row>
    <row r="743" spans="1:15" s="9" customFormat="1" ht="12.75" customHeight="1">
      <c r="A743" s="268"/>
      <c r="B743" s="75" t="s">
        <v>1455</v>
      </c>
      <c r="C743" s="75">
        <v>90422</v>
      </c>
      <c r="D743" s="77" t="s">
        <v>515</v>
      </c>
      <c r="E743" s="74" t="s">
        <v>345</v>
      </c>
      <c r="F743" s="68">
        <v>49</v>
      </c>
      <c r="G743" s="68"/>
      <c r="H743" s="68"/>
      <c r="I743" s="68">
        <f t="shared" si="260"/>
        <v>0</v>
      </c>
      <c r="J743" s="68">
        <f t="shared" si="261"/>
        <v>0</v>
      </c>
      <c r="K743" s="68">
        <f t="shared" si="262"/>
        <v>0</v>
      </c>
      <c r="L743" s="68">
        <f t="shared" si="263"/>
        <v>0</v>
      </c>
      <c r="M743" s="68"/>
      <c r="N743" s="72"/>
      <c r="O743" s="8"/>
    </row>
    <row r="744" spans="1:15" s="9" customFormat="1" ht="12.75" customHeight="1">
      <c r="A744" s="268"/>
      <c r="B744" s="75" t="s">
        <v>1456</v>
      </c>
      <c r="C744" s="75">
        <v>90453</v>
      </c>
      <c r="D744" s="77" t="s">
        <v>546</v>
      </c>
      <c r="E744" s="74" t="s">
        <v>344</v>
      </c>
      <c r="F744" s="68">
        <v>4</v>
      </c>
      <c r="G744" s="68"/>
      <c r="H744" s="68"/>
      <c r="I744" s="68">
        <f t="shared" si="260"/>
        <v>0</v>
      </c>
      <c r="J744" s="68">
        <f t="shared" si="261"/>
        <v>0</v>
      </c>
      <c r="K744" s="68">
        <f t="shared" si="262"/>
        <v>0</v>
      </c>
      <c r="L744" s="68">
        <f t="shared" si="263"/>
        <v>0</v>
      </c>
      <c r="M744" s="68"/>
      <c r="N744" s="72"/>
      <c r="O744" s="8"/>
    </row>
    <row r="745" spans="1:15" s="9" customFormat="1" ht="12.75" customHeight="1">
      <c r="A745" s="268"/>
      <c r="B745" s="75" t="s">
        <v>1457</v>
      </c>
      <c r="C745" s="75">
        <v>90303</v>
      </c>
      <c r="D745" s="77" t="s">
        <v>441</v>
      </c>
      <c r="E745" s="74" t="s">
        <v>245</v>
      </c>
      <c r="F745" s="68">
        <v>4</v>
      </c>
      <c r="G745" s="68"/>
      <c r="H745" s="68"/>
      <c r="I745" s="68">
        <f t="shared" si="260"/>
        <v>0</v>
      </c>
      <c r="J745" s="68">
        <f t="shared" si="261"/>
        <v>0</v>
      </c>
      <c r="K745" s="68">
        <f t="shared" si="262"/>
        <v>0</v>
      </c>
      <c r="L745" s="68">
        <f t="shared" si="263"/>
        <v>0</v>
      </c>
      <c r="M745" s="68"/>
      <c r="N745" s="72"/>
      <c r="O745" s="8"/>
    </row>
    <row r="746" spans="1:15" s="9" customFormat="1" ht="24" customHeight="1">
      <c r="A746" s="268"/>
      <c r="B746" s="75" t="s">
        <v>1458</v>
      </c>
      <c r="C746" s="75">
        <v>83420</v>
      </c>
      <c r="D746" s="151" t="s">
        <v>27</v>
      </c>
      <c r="E746" s="64" t="s">
        <v>345</v>
      </c>
      <c r="F746" s="68">
        <v>245</v>
      </c>
      <c r="G746" s="69"/>
      <c r="H746" s="69"/>
      <c r="I746" s="69">
        <f t="shared" si="260"/>
        <v>0</v>
      </c>
      <c r="J746" s="69">
        <f t="shared" si="261"/>
        <v>0</v>
      </c>
      <c r="K746" s="69">
        <f t="shared" si="262"/>
        <v>0</v>
      </c>
      <c r="L746" s="69">
        <f t="shared" si="263"/>
        <v>0</v>
      </c>
      <c r="M746" s="69"/>
      <c r="N746" s="72"/>
      <c r="O746" s="8"/>
    </row>
    <row r="747" spans="1:15" s="9" customFormat="1" ht="12" customHeight="1">
      <c r="A747" s="268"/>
      <c r="B747" s="75" t="s">
        <v>1459</v>
      </c>
      <c r="C747" s="75"/>
      <c r="D747" s="275" t="s">
        <v>1460</v>
      </c>
      <c r="E747" s="76"/>
      <c r="F747" s="68"/>
      <c r="G747" s="68"/>
      <c r="H747" s="68"/>
      <c r="I747" s="68" t="str">
        <f t="shared" si="260"/>
        <v/>
      </c>
      <c r="J747" s="68" t="str">
        <f t="shared" si="261"/>
        <v/>
      </c>
      <c r="K747" s="68" t="str">
        <f t="shared" si="262"/>
        <v/>
      </c>
      <c r="L747" s="68" t="str">
        <f t="shared" si="263"/>
        <v/>
      </c>
      <c r="M747" s="68"/>
      <c r="N747" s="72"/>
      <c r="O747" s="8"/>
    </row>
    <row r="748" spans="1:15" s="9" customFormat="1" ht="84" customHeight="1">
      <c r="A748" s="268"/>
      <c r="B748" s="75" t="s">
        <v>1461</v>
      </c>
      <c r="C748" s="75">
        <v>90445</v>
      </c>
      <c r="D748" s="77" t="s">
        <v>538</v>
      </c>
      <c r="E748" s="74" t="s">
        <v>344</v>
      </c>
      <c r="F748" s="68">
        <v>11</v>
      </c>
      <c r="G748" s="68"/>
      <c r="H748" s="68"/>
      <c r="I748" s="68">
        <f t="shared" si="260"/>
        <v>0</v>
      </c>
      <c r="J748" s="68">
        <f t="shared" si="261"/>
        <v>0</v>
      </c>
      <c r="K748" s="68">
        <f t="shared" si="262"/>
        <v>0</v>
      </c>
      <c r="L748" s="68">
        <f t="shared" si="263"/>
        <v>0</v>
      </c>
      <c r="M748" s="68"/>
      <c r="N748" s="72"/>
      <c r="O748" s="8"/>
    </row>
    <row r="749" spans="1:15" s="9" customFormat="1" ht="84" customHeight="1">
      <c r="A749" s="268"/>
      <c r="B749" s="75" t="s">
        <v>1462</v>
      </c>
      <c r="C749" s="75">
        <v>90446</v>
      </c>
      <c r="D749" s="77" t="s">
        <v>539</v>
      </c>
      <c r="E749" s="74" t="s">
        <v>344</v>
      </c>
      <c r="F749" s="68">
        <v>2</v>
      </c>
      <c r="G749" s="68"/>
      <c r="H749" s="68"/>
      <c r="I749" s="68">
        <f t="shared" si="260"/>
        <v>0</v>
      </c>
      <c r="J749" s="68">
        <f t="shared" si="261"/>
        <v>0</v>
      </c>
      <c r="K749" s="68">
        <f t="shared" si="262"/>
        <v>0</v>
      </c>
      <c r="L749" s="68">
        <f t="shared" si="263"/>
        <v>0</v>
      </c>
      <c r="M749" s="68"/>
      <c r="N749" s="72"/>
      <c r="O749" s="8"/>
    </row>
    <row r="750" spans="1:15" s="9" customFormat="1" ht="24" customHeight="1">
      <c r="A750" s="268"/>
      <c r="B750" s="75" t="s">
        <v>1463</v>
      </c>
      <c r="C750" s="75" t="s">
        <v>50</v>
      </c>
      <c r="D750" s="77" t="s">
        <v>51</v>
      </c>
      <c r="E750" s="74" t="s">
        <v>345</v>
      </c>
      <c r="F750" s="68">
        <v>500</v>
      </c>
      <c r="G750" s="68"/>
      <c r="H750" s="68"/>
      <c r="I750" s="68">
        <f t="shared" si="260"/>
        <v>0</v>
      </c>
      <c r="J750" s="68">
        <f t="shared" si="261"/>
        <v>0</v>
      </c>
      <c r="K750" s="68">
        <f t="shared" si="262"/>
        <v>0</v>
      </c>
      <c r="L750" s="68">
        <f t="shared" si="263"/>
        <v>0</v>
      </c>
      <c r="M750" s="68"/>
      <c r="N750" s="72"/>
      <c r="O750" s="8"/>
    </row>
    <row r="751" spans="1:15" s="9" customFormat="1" ht="24" customHeight="1">
      <c r="A751" s="268"/>
      <c r="B751" s="75" t="s">
        <v>1464</v>
      </c>
      <c r="C751" s="75" t="s">
        <v>156</v>
      </c>
      <c r="D751" s="77" t="s">
        <v>157</v>
      </c>
      <c r="E751" s="74" t="s">
        <v>345</v>
      </c>
      <c r="F751" s="68">
        <v>600</v>
      </c>
      <c r="G751" s="68"/>
      <c r="H751" s="68"/>
      <c r="I751" s="68">
        <f t="shared" si="260"/>
        <v>0</v>
      </c>
      <c r="J751" s="68">
        <f t="shared" si="261"/>
        <v>0</v>
      </c>
      <c r="K751" s="68">
        <f t="shared" si="262"/>
        <v>0</v>
      </c>
      <c r="L751" s="68">
        <f t="shared" si="263"/>
        <v>0</v>
      </c>
      <c r="M751" s="68"/>
      <c r="N751" s="72"/>
      <c r="O751" s="8"/>
    </row>
    <row r="752" spans="1:15" s="9" customFormat="1" ht="12" customHeight="1">
      <c r="A752" s="268"/>
      <c r="B752" s="75" t="s">
        <v>1465</v>
      </c>
      <c r="C752" s="75"/>
      <c r="D752" s="275" t="s">
        <v>1466</v>
      </c>
      <c r="E752" s="76"/>
      <c r="F752" s="68"/>
      <c r="G752" s="68"/>
      <c r="H752" s="68"/>
      <c r="I752" s="68" t="str">
        <f t="shared" si="260"/>
        <v/>
      </c>
      <c r="J752" s="68" t="str">
        <f t="shared" si="261"/>
        <v/>
      </c>
      <c r="K752" s="68" t="str">
        <f t="shared" si="262"/>
        <v/>
      </c>
      <c r="L752" s="68" t="str">
        <f t="shared" si="263"/>
        <v/>
      </c>
      <c r="M752" s="68"/>
      <c r="N752" s="72"/>
      <c r="O752" s="8"/>
    </row>
    <row r="753" spans="1:15" s="9" customFormat="1" ht="36" customHeight="1">
      <c r="A753" s="268"/>
      <c r="B753" s="75" t="s">
        <v>1467</v>
      </c>
      <c r="C753" s="75" t="s">
        <v>231</v>
      </c>
      <c r="D753" s="77" t="s">
        <v>232</v>
      </c>
      <c r="E753" s="74" t="s">
        <v>344</v>
      </c>
      <c r="F753" s="68">
        <v>1</v>
      </c>
      <c r="G753" s="68"/>
      <c r="H753" s="68"/>
      <c r="I753" s="68">
        <f t="shared" si="260"/>
        <v>0</v>
      </c>
      <c r="J753" s="68">
        <f t="shared" si="261"/>
        <v>0</v>
      </c>
      <c r="K753" s="68">
        <f t="shared" si="262"/>
        <v>0</v>
      </c>
      <c r="L753" s="68">
        <f t="shared" si="263"/>
        <v>0</v>
      </c>
      <c r="M753" s="68"/>
      <c r="N753" s="72"/>
      <c r="O753" s="8"/>
    </row>
    <row r="754" spans="1:15" s="9" customFormat="1" ht="24" customHeight="1">
      <c r="A754" s="268"/>
      <c r="B754" s="75" t="s">
        <v>1468</v>
      </c>
      <c r="C754" s="75" t="s">
        <v>171</v>
      </c>
      <c r="D754" s="77" t="s">
        <v>172</v>
      </c>
      <c r="E754" s="74" t="s">
        <v>344</v>
      </c>
      <c r="F754" s="68">
        <v>1</v>
      </c>
      <c r="G754" s="68"/>
      <c r="H754" s="68"/>
      <c r="I754" s="68">
        <f t="shared" si="260"/>
        <v>0</v>
      </c>
      <c r="J754" s="68">
        <f t="shared" si="261"/>
        <v>0</v>
      </c>
      <c r="K754" s="68">
        <f t="shared" si="262"/>
        <v>0</v>
      </c>
      <c r="L754" s="68">
        <f t="shared" si="263"/>
        <v>0</v>
      </c>
      <c r="M754" s="68"/>
      <c r="N754" s="72"/>
      <c r="O754" s="8"/>
    </row>
    <row r="755" spans="1:15" s="9" customFormat="1" ht="24" customHeight="1">
      <c r="A755" s="268"/>
      <c r="B755" s="75" t="s">
        <v>1469</v>
      </c>
      <c r="C755" s="75" t="s">
        <v>171</v>
      </c>
      <c r="D755" s="77" t="s">
        <v>172</v>
      </c>
      <c r="E755" s="74" t="s">
        <v>344</v>
      </c>
      <c r="F755" s="68">
        <v>1</v>
      </c>
      <c r="G755" s="68"/>
      <c r="H755" s="68"/>
      <c r="I755" s="68">
        <f t="shared" si="260"/>
        <v>0</v>
      </c>
      <c r="J755" s="68">
        <f t="shared" si="261"/>
        <v>0</v>
      </c>
      <c r="K755" s="68">
        <f t="shared" si="262"/>
        <v>0</v>
      </c>
      <c r="L755" s="68">
        <f t="shared" si="263"/>
        <v>0</v>
      </c>
      <c r="M755" s="68"/>
      <c r="N755" s="72"/>
      <c r="O755" s="8"/>
    </row>
    <row r="756" spans="1:15" s="9" customFormat="1" ht="24" customHeight="1">
      <c r="A756" s="268"/>
      <c r="B756" s="75" t="s">
        <v>1470</v>
      </c>
      <c r="C756" s="75" t="s">
        <v>171</v>
      </c>
      <c r="D756" s="77" t="s">
        <v>172</v>
      </c>
      <c r="E756" s="74" t="s">
        <v>344</v>
      </c>
      <c r="F756" s="68">
        <v>1</v>
      </c>
      <c r="G756" s="68"/>
      <c r="H756" s="68"/>
      <c r="I756" s="68">
        <f t="shared" si="260"/>
        <v>0</v>
      </c>
      <c r="J756" s="68">
        <f t="shared" si="261"/>
        <v>0</v>
      </c>
      <c r="K756" s="68">
        <f t="shared" si="262"/>
        <v>0</v>
      </c>
      <c r="L756" s="68">
        <f t="shared" si="263"/>
        <v>0</v>
      </c>
      <c r="M756" s="68"/>
      <c r="N756" s="72"/>
      <c r="O756" s="8"/>
    </row>
    <row r="757" spans="1:15" s="9" customFormat="1" ht="24" customHeight="1">
      <c r="A757" s="268"/>
      <c r="B757" s="75" t="s">
        <v>1471</v>
      </c>
      <c r="C757" s="75" t="s">
        <v>239</v>
      </c>
      <c r="D757" s="77" t="s">
        <v>168</v>
      </c>
      <c r="E757" s="74" t="s">
        <v>344</v>
      </c>
      <c r="F757" s="68">
        <v>1</v>
      </c>
      <c r="G757" s="68"/>
      <c r="H757" s="68"/>
      <c r="I757" s="68">
        <f t="shared" si="260"/>
        <v>0</v>
      </c>
      <c r="J757" s="68">
        <f t="shared" si="261"/>
        <v>0</v>
      </c>
      <c r="K757" s="68">
        <f t="shared" si="262"/>
        <v>0</v>
      </c>
      <c r="L757" s="68">
        <f t="shared" si="263"/>
        <v>0</v>
      </c>
      <c r="M757" s="68"/>
      <c r="N757" s="72"/>
      <c r="O757" s="8"/>
    </row>
    <row r="758" spans="1:15" s="9" customFormat="1" ht="12.75" customHeight="1">
      <c r="A758" s="268"/>
      <c r="B758" s="75" t="s">
        <v>1472</v>
      </c>
      <c r="C758" s="75">
        <v>90020</v>
      </c>
      <c r="D758" s="77" t="s">
        <v>383</v>
      </c>
      <c r="E758" s="74" t="s">
        <v>344</v>
      </c>
      <c r="F758" s="68">
        <v>1</v>
      </c>
      <c r="G758" s="68"/>
      <c r="H758" s="68"/>
      <c r="I758" s="68">
        <f t="shared" si="260"/>
        <v>0</v>
      </c>
      <c r="J758" s="68">
        <f t="shared" si="261"/>
        <v>0</v>
      </c>
      <c r="K758" s="68">
        <f t="shared" si="262"/>
        <v>0</v>
      </c>
      <c r="L758" s="68">
        <f t="shared" si="263"/>
        <v>0</v>
      </c>
      <c r="M758" s="68"/>
      <c r="N758" s="72"/>
      <c r="O758" s="8"/>
    </row>
    <row r="759" spans="1:15" s="9" customFormat="1" ht="12.75" customHeight="1">
      <c r="A759" s="268"/>
      <c r="B759" s="75" t="s">
        <v>1473</v>
      </c>
      <c r="C759" s="75">
        <v>90141</v>
      </c>
      <c r="D759" s="77" t="s">
        <v>405</v>
      </c>
      <c r="E759" s="74" t="s">
        <v>344</v>
      </c>
      <c r="F759" s="68">
        <v>3</v>
      </c>
      <c r="G759" s="68"/>
      <c r="H759" s="68"/>
      <c r="I759" s="68">
        <f t="shared" si="260"/>
        <v>0</v>
      </c>
      <c r="J759" s="68">
        <f t="shared" si="261"/>
        <v>0</v>
      </c>
      <c r="K759" s="68">
        <f t="shared" si="262"/>
        <v>0</v>
      </c>
      <c r="L759" s="68">
        <f t="shared" si="263"/>
        <v>0</v>
      </c>
      <c r="M759" s="68"/>
      <c r="N759" s="72"/>
      <c r="O759" s="8"/>
    </row>
    <row r="760" spans="1:15" s="9" customFormat="1" ht="12.75" customHeight="1">
      <c r="A760" s="268"/>
      <c r="B760" s="75" t="s">
        <v>1474</v>
      </c>
      <c r="C760" s="75">
        <v>90423</v>
      </c>
      <c r="D760" s="77" t="s">
        <v>516</v>
      </c>
      <c r="E760" s="74" t="s">
        <v>345</v>
      </c>
      <c r="F760" s="68">
        <v>57</v>
      </c>
      <c r="G760" s="68"/>
      <c r="H760" s="68"/>
      <c r="I760" s="68">
        <f t="shared" si="260"/>
        <v>0</v>
      </c>
      <c r="J760" s="68">
        <f t="shared" si="261"/>
        <v>0</v>
      </c>
      <c r="K760" s="68">
        <f t="shared" si="262"/>
        <v>0</v>
      </c>
      <c r="L760" s="68">
        <f t="shared" si="263"/>
        <v>0</v>
      </c>
      <c r="M760" s="68"/>
      <c r="N760" s="72"/>
      <c r="O760" s="8"/>
    </row>
    <row r="761" spans="1:15" s="9" customFormat="1" ht="12.75" customHeight="1">
      <c r="A761" s="268"/>
      <c r="B761" s="75" t="s">
        <v>1475</v>
      </c>
      <c r="C761" s="75">
        <v>90452</v>
      </c>
      <c r="D761" s="77" t="s">
        <v>545</v>
      </c>
      <c r="E761" s="74" t="s">
        <v>344</v>
      </c>
      <c r="F761" s="68">
        <v>4</v>
      </c>
      <c r="G761" s="68"/>
      <c r="H761" s="68"/>
      <c r="I761" s="68">
        <f t="shared" si="260"/>
        <v>0</v>
      </c>
      <c r="J761" s="68">
        <f t="shared" si="261"/>
        <v>0</v>
      </c>
      <c r="K761" s="68">
        <f t="shared" si="262"/>
        <v>0</v>
      </c>
      <c r="L761" s="68">
        <f t="shared" si="263"/>
        <v>0</v>
      </c>
      <c r="M761" s="68"/>
      <c r="N761" s="72"/>
      <c r="O761" s="8"/>
    </row>
    <row r="762" spans="1:15" s="9" customFormat="1" ht="12.75" customHeight="1">
      <c r="A762" s="268"/>
      <c r="B762" s="75" t="s">
        <v>1476</v>
      </c>
      <c r="C762" s="75">
        <v>90407</v>
      </c>
      <c r="D762" s="77" t="s">
        <v>500</v>
      </c>
      <c r="E762" s="74" t="s">
        <v>245</v>
      </c>
      <c r="F762" s="68">
        <v>4</v>
      </c>
      <c r="G762" s="68"/>
      <c r="H762" s="68"/>
      <c r="I762" s="68">
        <f t="shared" si="260"/>
        <v>0</v>
      </c>
      <c r="J762" s="68">
        <f t="shared" si="261"/>
        <v>0</v>
      </c>
      <c r="K762" s="68">
        <f t="shared" si="262"/>
        <v>0</v>
      </c>
      <c r="L762" s="68">
        <f t="shared" si="263"/>
        <v>0</v>
      </c>
      <c r="M762" s="68"/>
      <c r="N762" s="72"/>
      <c r="O762" s="8"/>
    </row>
    <row r="763" spans="1:15" s="9" customFormat="1" ht="24" customHeight="1">
      <c r="A763" s="268"/>
      <c r="B763" s="75" t="s">
        <v>1477</v>
      </c>
      <c r="C763" s="75">
        <v>83422</v>
      </c>
      <c r="D763" s="151" t="s">
        <v>29</v>
      </c>
      <c r="E763" s="64" t="s">
        <v>345</v>
      </c>
      <c r="F763" s="68">
        <v>228</v>
      </c>
      <c r="G763" s="69"/>
      <c r="H763" s="69"/>
      <c r="I763" s="69">
        <f t="shared" si="260"/>
        <v>0</v>
      </c>
      <c r="J763" s="69">
        <f t="shared" si="261"/>
        <v>0</v>
      </c>
      <c r="K763" s="69">
        <f t="shared" si="262"/>
        <v>0</v>
      </c>
      <c r="L763" s="69">
        <f t="shared" si="263"/>
        <v>0</v>
      </c>
      <c r="M763" s="69"/>
      <c r="N763" s="72"/>
      <c r="O763" s="8"/>
    </row>
    <row r="764" spans="1:15" s="9" customFormat="1" ht="24" customHeight="1">
      <c r="A764" s="268"/>
      <c r="B764" s="75" t="s">
        <v>1478</v>
      </c>
      <c r="C764" s="75">
        <v>83420</v>
      </c>
      <c r="D764" s="151" t="s">
        <v>27</v>
      </c>
      <c r="E764" s="64" t="s">
        <v>345</v>
      </c>
      <c r="F764" s="68">
        <v>57</v>
      </c>
      <c r="G764" s="69"/>
      <c r="H764" s="69"/>
      <c r="I764" s="69">
        <f t="shared" si="260"/>
        <v>0</v>
      </c>
      <c r="J764" s="69">
        <f t="shared" si="261"/>
        <v>0</v>
      </c>
      <c r="K764" s="69">
        <f t="shared" si="262"/>
        <v>0</v>
      </c>
      <c r="L764" s="69">
        <f t="shared" si="263"/>
        <v>0</v>
      </c>
      <c r="M764" s="69"/>
      <c r="N764" s="72"/>
      <c r="O764" s="8"/>
    </row>
    <row r="765" spans="1:15" s="9" customFormat="1" ht="12" customHeight="1">
      <c r="A765" s="268"/>
      <c r="B765" s="75" t="s">
        <v>1479</v>
      </c>
      <c r="C765" s="75"/>
      <c r="D765" s="275" t="s">
        <v>1480</v>
      </c>
      <c r="E765" s="76"/>
      <c r="F765" s="68"/>
      <c r="G765" s="68"/>
      <c r="H765" s="68"/>
      <c r="I765" s="68" t="str">
        <f t="shared" si="260"/>
        <v/>
      </c>
      <c r="J765" s="68" t="str">
        <f t="shared" si="261"/>
        <v/>
      </c>
      <c r="K765" s="68" t="str">
        <f t="shared" si="262"/>
        <v/>
      </c>
      <c r="L765" s="68" t="str">
        <f t="shared" si="263"/>
        <v/>
      </c>
      <c r="M765" s="68"/>
      <c r="N765" s="72"/>
      <c r="O765" s="8"/>
    </row>
    <row r="766" spans="1:15" s="9" customFormat="1" ht="36">
      <c r="A766" s="268"/>
      <c r="B766" s="75" t="s">
        <v>1481</v>
      </c>
      <c r="C766" s="75">
        <v>90398</v>
      </c>
      <c r="D766" s="77" t="s">
        <v>491</v>
      </c>
      <c r="E766" s="74" t="s">
        <v>344</v>
      </c>
      <c r="F766" s="68">
        <v>4</v>
      </c>
      <c r="G766" s="68"/>
      <c r="H766" s="68"/>
      <c r="I766" s="68">
        <f t="shared" si="260"/>
        <v>0</v>
      </c>
      <c r="J766" s="68">
        <f t="shared" si="261"/>
        <v>0</v>
      </c>
      <c r="K766" s="68">
        <f t="shared" si="262"/>
        <v>0</v>
      </c>
      <c r="L766" s="68">
        <f t="shared" si="263"/>
        <v>0</v>
      </c>
      <c r="M766" s="68"/>
      <c r="N766" s="72"/>
      <c r="O766" s="8"/>
    </row>
    <row r="767" spans="1:15" s="9" customFormat="1" ht="36">
      <c r="A767" s="268"/>
      <c r="B767" s="75" t="s">
        <v>1482</v>
      </c>
      <c r="C767" s="75">
        <v>90398</v>
      </c>
      <c r="D767" s="77" t="s">
        <v>491</v>
      </c>
      <c r="E767" s="74" t="s">
        <v>344</v>
      </c>
      <c r="F767" s="68">
        <v>1</v>
      </c>
      <c r="G767" s="68"/>
      <c r="H767" s="68"/>
      <c r="I767" s="68">
        <f t="shared" si="260"/>
        <v>0</v>
      </c>
      <c r="J767" s="68">
        <f t="shared" si="261"/>
        <v>0</v>
      </c>
      <c r="K767" s="68">
        <f t="shared" si="262"/>
        <v>0</v>
      </c>
      <c r="L767" s="68">
        <f t="shared" si="263"/>
        <v>0</v>
      </c>
      <c r="M767" s="68"/>
      <c r="N767" s="72"/>
      <c r="O767" s="8"/>
    </row>
    <row r="768" spans="1:15" s="9" customFormat="1" ht="12">
      <c r="A768" s="268"/>
      <c r="B768" s="75" t="s">
        <v>1483</v>
      </c>
      <c r="C768" s="75">
        <v>90395</v>
      </c>
      <c r="D768" s="77" t="s">
        <v>488</v>
      </c>
      <c r="E768" s="74" t="s">
        <v>344</v>
      </c>
      <c r="F768" s="68">
        <v>5</v>
      </c>
      <c r="G768" s="68"/>
      <c r="H768" s="68"/>
      <c r="I768" s="68">
        <f t="shared" si="260"/>
        <v>0</v>
      </c>
      <c r="J768" s="68">
        <f t="shared" si="261"/>
        <v>0</v>
      </c>
      <c r="K768" s="68">
        <f t="shared" si="262"/>
        <v>0</v>
      </c>
      <c r="L768" s="68">
        <f t="shared" si="263"/>
        <v>0</v>
      </c>
      <c r="M768" s="68"/>
      <c r="N768" s="72"/>
      <c r="O768" s="8"/>
    </row>
    <row r="769" spans="1:15" s="9" customFormat="1" ht="60">
      <c r="A769" s="268"/>
      <c r="B769" s="75" t="s">
        <v>1484</v>
      </c>
      <c r="C769" s="75">
        <v>90391</v>
      </c>
      <c r="D769" s="77" t="s">
        <v>484</v>
      </c>
      <c r="E769" s="74" t="s">
        <v>344</v>
      </c>
      <c r="F769" s="68">
        <v>5</v>
      </c>
      <c r="G769" s="68"/>
      <c r="H769" s="68"/>
      <c r="I769" s="68">
        <f t="shared" si="260"/>
        <v>0</v>
      </c>
      <c r="J769" s="68">
        <f t="shared" si="261"/>
        <v>0</v>
      </c>
      <c r="K769" s="68">
        <f t="shared" si="262"/>
        <v>0</v>
      </c>
      <c r="L769" s="68">
        <f t="shared" si="263"/>
        <v>0</v>
      </c>
      <c r="M769" s="68"/>
      <c r="N769" s="72"/>
      <c r="O769" s="8"/>
    </row>
    <row r="770" spans="1:15" s="9" customFormat="1" ht="12">
      <c r="A770" s="268"/>
      <c r="B770" s="75" t="s">
        <v>1485</v>
      </c>
      <c r="C770" s="75">
        <v>90387</v>
      </c>
      <c r="D770" s="77" t="s">
        <v>480</v>
      </c>
      <c r="E770" s="74" t="s">
        <v>344</v>
      </c>
      <c r="F770" s="68">
        <v>5</v>
      </c>
      <c r="G770" s="68"/>
      <c r="H770" s="68"/>
      <c r="I770" s="68">
        <f t="shared" si="260"/>
        <v>0</v>
      </c>
      <c r="J770" s="68">
        <f t="shared" si="261"/>
        <v>0</v>
      </c>
      <c r="K770" s="68">
        <f t="shared" si="262"/>
        <v>0</v>
      </c>
      <c r="L770" s="68">
        <f t="shared" si="263"/>
        <v>0</v>
      </c>
      <c r="M770" s="68"/>
      <c r="N770" s="72"/>
      <c r="O770" s="8"/>
    </row>
    <row r="771" spans="1:15" s="9" customFormat="1" ht="12">
      <c r="A771" s="268"/>
      <c r="B771" s="75" t="s">
        <v>1486</v>
      </c>
      <c r="C771" s="75">
        <v>90397</v>
      </c>
      <c r="D771" s="77" t="s">
        <v>490</v>
      </c>
      <c r="E771" s="74" t="s">
        <v>344</v>
      </c>
      <c r="F771" s="68">
        <v>5</v>
      </c>
      <c r="G771" s="68"/>
      <c r="H771" s="68"/>
      <c r="I771" s="68">
        <f t="shared" si="260"/>
        <v>0</v>
      </c>
      <c r="J771" s="68">
        <f t="shared" si="261"/>
        <v>0</v>
      </c>
      <c r="K771" s="68">
        <f t="shared" si="262"/>
        <v>0</v>
      </c>
      <c r="L771" s="68">
        <f t="shared" si="263"/>
        <v>0</v>
      </c>
      <c r="M771" s="68"/>
      <c r="N771" s="72"/>
      <c r="O771" s="8"/>
    </row>
    <row r="772" spans="1:15" s="9" customFormat="1" ht="24">
      <c r="A772" s="268"/>
      <c r="B772" s="75" t="s">
        <v>1487</v>
      </c>
      <c r="C772" s="75">
        <v>90390</v>
      </c>
      <c r="D772" s="77" t="s">
        <v>483</v>
      </c>
      <c r="E772" s="74" t="s">
        <v>344</v>
      </c>
      <c r="F772" s="68">
        <v>5</v>
      </c>
      <c r="G772" s="68"/>
      <c r="H772" s="68"/>
      <c r="I772" s="68">
        <f t="shared" si="260"/>
        <v>0</v>
      </c>
      <c r="J772" s="68">
        <f t="shared" si="261"/>
        <v>0</v>
      </c>
      <c r="K772" s="68">
        <f t="shared" si="262"/>
        <v>0</v>
      </c>
      <c r="L772" s="68">
        <f t="shared" si="263"/>
        <v>0</v>
      </c>
      <c r="M772" s="68"/>
      <c r="N772" s="72"/>
      <c r="O772" s="8"/>
    </row>
    <row r="773" spans="1:15" s="9" customFormat="1" ht="24">
      <c r="A773" s="268"/>
      <c r="B773" s="75" t="s">
        <v>1488</v>
      </c>
      <c r="C773" s="75">
        <v>90389</v>
      </c>
      <c r="D773" s="77" t="s">
        <v>482</v>
      </c>
      <c r="E773" s="74" t="s">
        <v>344</v>
      </c>
      <c r="F773" s="68">
        <v>5</v>
      </c>
      <c r="G773" s="68"/>
      <c r="H773" s="68"/>
      <c r="I773" s="68">
        <f t="shared" si="260"/>
        <v>0</v>
      </c>
      <c r="J773" s="68">
        <f t="shared" si="261"/>
        <v>0</v>
      </c>
      <c r="K773" s="68">
        <f t="shared" si="262"/>
        <v>0</v>
      </c>
      <c r="L773" s="68">
        <f t="shared" si="263"/>
        <v>0</v>
      </c>
      <c r="M773" s="68"/>
      <c r="N773" s="72"/>
      <c r="O773" s="8"/>
    </row>
    <row r="774" spans="1:15" s="9" customFormat="1" ht="24">
      <c r="A774" s="268"/>
      <c r="B774" s="75" t="s">
        <v>1489</v>
      </c>
      <c r="C774" s="75">
        <v>90388</v>
      </c>
      <c r="D774" s="77" t="s">
        <v>481</v>
      </c>
      <c r="E774" s="74" t="s">
        <v>344</v>
      </c>
      <c r="F774" s="68">
        <v>1</v>
      </c>
      <c r="G774" s="68"/>
      <c r="H774" s="68"/>
      <c r="I774" s="68">
        <f t="shared" si="260"/>
        <v>0</v>
      </c>
      <c r="J774" s="68">
        <f t="shared" si="261"/>
        <v>0</v>
      </c>
      <c r="K774" s="68">
        <f t="shared" si="262"/>
        <v>0</v>
      </c>
      <c r="L774" s="68">
        <f t="shared" si="263"/>
        <v>0</v>
      </c>
      <c r="M774" s="68"/>
      <c r="N774" s="72"/>
      <c r="O774" s="8"/>
    </row>
    <row r="775" spans="1:15" s="9" customFormat="1" ht="12">
      <c r="A775" s="268"/>
      <c r="B775" s="75" t="s">
        <v>1490</v>
      </c>
      <c r="C775" s="75">
        <v>90396</v>
      </c>
      <c r="D775" s="77" t="s">
        <v>489</v>
      </c>
      <c r="E775" s="74" t="s">
        <v>344</v>
      </c>
      <c r="F775" s="68">
        <v>5</v>
      </c>
      <c r="G775" s="68"/>
      <c r="H775" s="68"/>
      <c r="I775" s="68">
        <f t="shared" si="260"/>
        <v>0</v>
      </c>
      <c r="J775" s="68">
        <f t="shared" si="261"/>
        <v>0</v>
      </c>
      <c r="K775" s="68">
        <f t="shared" si="262"/>
        <v>0</v>
      </c>
      <c r="L775" s="68">
        <f t="shared" si="263"/>
        <v>0</v>
      </c>
      <c r="M775" s="68"/>
      <c r="N775" s="72"/>
      <c r="O775" s="8"/>
    </row>
    <row r="776" spans="1:15" s="9" customFormat="1" ht="60">
      <c r="A776" s="268"/>
      <c r="B776" s="75" t="s">
        <v>1491</v>
      </c>
      <c r="C776" s="75">
        <v>90392</v>
      </c>
      <c r="D776" s="77" t="s">
        <v>485</v>
      </c>
      <c r="E776" s="74" t="s">
        <v>344</v>
      </c>
      <c r="F776" s="68">
        <v>3</v>
      </c>
      <c r="G776" s="68"/>
      <c r="H776" s="68"/>
      <c r="I776" s="68">
        <f t="shared" si="260"/>
        <v>0</v>
      </c>
      <c r="J776" s="68">
        <f t="shared" si="261"/>
        <v>0</v>
      </c>
      <c r="K776" s="68">
        <f t="shared" si="262"/>
        <v>0</v>
      </c>
      <c r="L776" s="68">
        <f t="shared" si="263"/>
        <v>0</v>
      </c>
      <c r="M776" s="68"/>
      <c r="N776" s="72"/>
      <c r="O776" s="8"/>
    </row>
    <row r="777" spans="1:15" s="9" customFormat="1" ht="48">
      <c r="A777" s="268"/>
      <c r="B777" s="75" t="s">
        <v>1492</v>
      </c>
      <c r="C777" s="75">
        <v>90394</v>
      </c>
      <c r="D777" s="77" t="s">
        <v>487</v>
      </c>
      <c r="E777" s="74" t="s">
        <v>344</v>
      </c>
      <c r="F777" s="68">
        <v>1</v>
      </c>
      <c r="G777" s="68"/>
      <c r="H777" s="68"/>
      <c r="I777" s="68">
        <f t="shared" si="260"/>
        <v>0</v>
      </c>
      <c r="J777" s="68">
        <f t="shared" si="261"/>
        <v>0</v>
      </c>
      <c r="K777" s="68">
        <f t="shared" si="262"/>
        <v>0</v>
      </c>
      <c r="L777" s="68">
        <f t="shared" si="263"/>
        <v>0</v>
      </c>
      <c r="M777" s="68"/>
      <c r="N777" s="72"/>
      <c r="O777" s="8"/>
    </row>
    <row r="778" spans="1:15" s="9" customFormat="1" ht="48">
      <c r="A778" s="268"/>
      <c r="B778" s="75" t="s">
        <v>1493</v>
      </c>
      <c r="C778" s="75">
        <v>90393</v>
      </c>
      <c r="D778" s="77" t="s">
        <v>486</v>
      </c>
      <c r="E778" s="74" t="s">
        <v>344</v>
      </c>
      <c r="F778" s="68">
        <v>1</v>
      </c>
      <c r="G778" s="68"/>
      <c r="H778" s="68"/>
      <c r="I778" s="68">
        <f t="shared" si="260"/>
        <v>0</v>
      </c>
      <c r="J778" s="68">
        <f t="shared" si="261"/>
        <v>0</v>
      </c>
      <c r="K778" s="68">
        <f t="shared" si="262"/>
        <v>0</v>
      </c>
      <c r="L778" s="68">
        <f t="shared" si="263"/>
        <v>0</v>
      </c>
      <c r="M778" s="68"/>
      <c r="N778" s="72"/>
      <c r="O778" s="8"/>
    </row>
    <row r="779" spans="1:15" s="9" customFormat="1" ht="12" customHeight="1">
      <c r="A779" s="268"/>
      <c r="B779" s="75" t="s">
        <v>1494</v>
      </c>
      <c r="C779" s="75"/>
      <c r="D779" s="275" t="s">
        <v>1495</v>
      </c>
      <c r="E779" s="76"/>
      <c r="F779" s="68"/>
      <c r="G779" s="68"/>
      <c r="H779" s="68"/>
      <c r="I779" s="68" t="str">
        <f t="shared" si="260"/>
        <v/>
      </c>
      <c r="J779" s="68" t="str">
        <f t="shared" si="261"/>
        <v/>
      </c>
      <c r="K779" s="68" t="str">
        <f t="shared" si="262"/>
        <v/>
      </c>
      <c r="L779" s="68" t="str">
        <f t="shared" si="263"/>
        <v/>
      </c>
      <c r="M779" s="68"/>
      <c r="N779" s="72"/>
      <c r="O779" s="8"/>
    </row>
    <row r="780" spans="1:15" s="9" customFormat="1" ht="48" customHeight="1">
      <c r="A780" s="268"/>
      <c r="B780" s="75" t="s">
        <v>1496</v>
      </c>
      <c r="C780" s="75" t="s">
        <v>235</v>
      </c>
      <c r="D780" s="77" t="s">
        <v>1497</v>
      </c>
      <c r="E780" s="74" t="s">
        <v>344</v>
      </c>
      <c r="F780" s="68">
        <v>1</v>
      </c>
      <c r="G780" s="68"/>
      <c r="H780" s="68"/>
      <c r="I780" s="68">
        <f t="shared" ref="I780" si="264">IF(F780="","",G780+H780)</f>
        <v>0</v>
      </c>
      <c r="J780" s="68">
        <f t="shared" ref="J780" si="265">IF(F780="","",ROUND((F780*G780),2))</f>
        <v>0</v>
      </c>
      <c r="K780" s="68">
        <f t="shared" ref="K780" si="266">IF(F780="","",ROUND((F780*H780),2))</f>
        <v>0</v>
      </c>
      <c r="L780" s="68">
        <f t="shared" ref="L780" si="267">IF(F780="","",ROUND((F780*I780),2))</f>
        <v>0</v>
      </c>
      <c r="M780" s="68"/>
      <c r="N780" s="72"/>
      <c r="O780" s="8"/>
    </row>
    <row r="781" spans="1:15" s="9" customFormat="1" ht="24" customHeight="1">
      <c r="A781" s="268"/>
      <c r="B781" s="75" t="s">
        <v>1498</v>
      </c>
      <c r="C781" s="75" t="s">
        <v>173</v>
      </c>
      <c r="D781" s="77" t="s">
        <v>174</v>
      </c>
      <c r="E781" s="74" t="s">
        <v>344</v>
      </c>
      <c r="F781" s="68">
        <v>4</v>
      </c>
      <c r="G781" s="68"/>
      <c r="H781" s="68"/>
      <c r="I781" s="68">
        <f t="shared" si="260"/>
        <v>0</v>
      </c>
      <c r="J781" s="68">
        <f t="shared" si="261"/>
        <v>0</v>
      </c>
      <c r="K781" s="68">
        <f t="shared" si="262"/>
        <v>0</v>
      </c>
      <c r="L781" s="68">
        <f t="shared" si="263"/>
        <v>0</v>
      </c>
      <c r="M781" s="68"/>
      <c r="N781" s="72"/>
      <c r="O781" s="8"/>
    </row>
    <row r="782" spans="1:15" s="9" customFormat="1" ht="24" customHeight="1">
      <c r="A782" s="268"/>
      <c r="B782" s="75" t="s">
        <v>1499</v>
      </c>
      <c r="C782" s="75" t="s">
        <v>173</v>
      </c>
      <c r="D782" s="77" t="s">
        <v>174</v>
      </c>
      <c r="E782" s="74" t="s">
        <v>344</v>
      </c>
      <c r="F782" s="68">
        <v>5</v>
      </c>
      <c r="G782" s="68"/>
      <c r="H782" s="68"/>
      <c r="I782" s="68">
        <f t="shared" si="260"/>
        <v>0</v>
      </c>
      <c r="J782" s="68">
        <f t="shared" si="261"/>
        <v>0</v>
      </c>
      <c r="K782" s="68">
        <f t="shared" si="262"/>
        <v>0</v>
      </c>
      <c r="L782" s="68">
        <f t="shared" si="263"/>
        <v>0</v>
      </c>
      <c r="M782" s="68"/>
      <c r="N782" s="72"/>
      <c r="O782" s="8"/>
    </row>
    <row r="783" spans="1:15" s="9" customFormat="1" ht="12.75" customHeight="1">
      <c r="A783" s="268"/>
      <c r="B783" s="75" t="s">
        <v>2290</v>
      </c>
      <c r="C783" s="75">
        <v>90419</v>
      </c>
      <c r="D783" s="77" t="s">
        <v>512</v>
      </c>
      <c r="E783" s="74" t="s">
        <v>344</v>
      </c>
      <c r="F783" s="68">
        <v>1</v>
      </c>
      <c r="G783" s="68"/>
      <c r="H783" s="68"/>
      <c r="I783" s="68">
        <f t="shared" si="260"/>
        <v>0</v>
      </c>
      <c r="J783" s="68">
        <f t="shared" si="261"/>
        <v>0</v>
      </c>
      <c r="K783" s="68">
        <f t="shared" si="262"/>
        <v>0</v>
      </c>
      <c r="L783" s="68">
        <f t="shared" si="263"/>
        <v>0</v>
      </c>
      <c r="M783" s="68"/>
      <c r="N783" s="72"/>
      <c r="O783" s="8"/>
    </row>
    <row r="784" spans="1:15" s="9" customFormat="1" ht="12.75" customHeight="1">
      <c r="A784" s="268"/>
      <c r="B784" s="75" t="s">
        <v>1500</v>
      </c>
      <c r="C784" s="75">
        <v>90141</v>
      </c>
      <c r="D784" s="77" t="s">
        <v>405</v>
      </c>
      <c r="E784" s="74" t="s">
        <v>344</v>
      </c>
      <c r="F784" s="68">
        <v>3</v>
      </c>
      <c r="G784" s="68"/>
      <c r="H784" s="68"/>
      <c r="I784" s="68">
        <f t="shared" si="260"/>
        <v>0</v>
      </c>
      <c r="J784" s="68">
        <f t="shared" si="261"/>
        <v>0</v>
      </c>
      <c r="K784" s="68">
        <f t="shared" si="262"/>
        <v>0</v>
      </c>
      <c r="L784" s="68">
        <f t="shared" si="263"/>
        <v>0</v>
      </c>
      <c r="M784" s="68"/>
      <c r="N784" s="72"/>
      <c r="O784" s="8"/>
    </row>
    <row r="785" spans="1:15" s="9" customFormat="1" ht="12.75" customHeight="1">
      <c r="A785" s="268"/>
      <c r="B785" s="75" t="s">
        <v>1501</v>
      </c>
      <c r="C785" s="75">
        <v>90423</v>
      </c>
      <c r="D785" s="77" t="s">
        <v>516</v>
      </c>
      <c r="E785" s="74" t="s">
        <v>345</v>
      </c>
      <c r="F785" s="68">
        <v>174</v>
      </c>
      <c r="G785" s="68"/>
      <c r="H785" s="68"/>
      <c r="I785" s="68">
        <f t="shared" si="260"/>
        <v>0</v>
      </c>
      <c r="J785" s="68">
        <f t="shared" si="261"/>
        <v>0</v>
      </c>
      <c r="K785" s="68">
        <f t="shared" si="262"/>
        <v>0</v>
      </c>
      <c r="L785" s="68">
        <f t="shared" si="263"/>
        <v>0</v>
      </c>
      <c r="M785" s="68"/>
      <c r="N785" s="72"/>
      <c r="O785" s="8"/>
    </row>
    <row r="786" spans="1:15" s="9" customFormat="1" ht="12.75" customHeight="1">
      <c r="A786" s="268"/>
      <c r="B786" s="75" t="s">
        <v>1502</v>
      </c>
      <c r="C786" s="75">
        <v>90452</v>
      </c>
      <c r="D786" s="77" t="s">
        <v>545</v>
      </c>
      <c r="E786" s="74" t="s">
        <v>344</v>
      </c>
      <c r="F786" s="68">
        <v>4</v>
      </c>
      <c r="G786" s="68"/>
      <c r="H786" s="68"/>
      <c r="I786" s="68">
        <f t="shared" si="260"/>
        <v>0</v>
      </c>
      <c r="J786" s="68">
        <f t="shared" si="261"/>
        <v>0</v>
      </c>
      <c r="K786" s="68">
        <f t="shared" si="262"/>
        <v>0</v>
      </c>
      <c r="L786" s="68">
        <f t="shared" si="263"/>
        <v>0</v>
      </c>
      <c r="M786" s="68"/>
      <c r="N786" s="72"/>
      <c r="O786" s="8"/>
    </row>
    <row r="787" spans="1:15" s="9" customFormat="1" ht="12.75" customHeight="1">
      <c r="A787" s="268"/>
      <c r="B787" s="75" t="s">
        <v>1503</v>
      </c>
      <c r="C787" s="75">
        <v>90407</v>
      </c>
      <c r="D787" s="77" t="s">
        <v>500</v>
      </c>
      <c r="E787" s="74" t="s">
        <v>245</v>
      </c>
      <c r="F787" s="68">
        <v>4</v>
      </c>
      <c r="G787" s="68"/>
      <c r="H787" s="68"/>
      <c r="I787" s="68">
        <f t="shared" si="260"/>
        <v>0</v>
      </c>
      <c r="J787" s="68">
        <f t="shared" si="261"/>
        <v>0</v>
      </c>
      <c r="K787" s="68">
        <f t="shared" si="262"/>
        <v>0</v>
      </c>
      <c r="L787" s="68">
        <f t="shared" si="263"/>
        <v>0</v>
      </c>
      <c r="M787" s="68"/>
      <c r="N787" s="72"/>
      <c r="O787" s="8"/>
    </row>
    <row r="788" spans="1:15" s="9" customFormat="1" ht="24" customHeight="1">
      <c r="A788" s="268"/>
      <c r="B788" s="75" t="s">
        <v>1504</v>
      </c>
      <c r="C788" s="75">
        <v>83424</v>
      </c>
      <c r="D788" s="151" t="s">
        <v>31</v>
      </c>
      <c r="E788" s="64" t="s">
        <v>345</v>
      </c>
      <c r="F788" s="68">
        <v>348</v>
      </c>
      <c r="G788" s="69"/>
      <c r="H788" s="69"/>
      <c r="I788" s="69">
        <f t="shared" si="260"/>
        <v>0</v>
      </c>
      <c r="J788" s="69">
        <f t="shared" si="261"/>
        <v>0</v>
      </c>
      <c r="K788" s="69">
        <f t="shared" si="262"/>
        <v>0</v>
      </c>
      <c r="L788" s="69">
        <f t="shared" si="263"/>
        <v>0</v>
      </c>
      <c r="M788" s="69"/>
      <c r="N788" s="72"/>
      <c r="O788" s="8"/>
    </row>
    <row r="789" spans="1:15" s="9" customFormat="1" ht="24" customHeight="1">
      <c r="A789" s="268"/>
      <c r="B789" s="75" t="s">
        <v>1505</v>
      </c>
      <c r="C789" s="75">
        <v>83422</v>
      </c>
      <c r="D789" s="151" t="s">
        <v>29</v>
      </c>
      <c r="E789" s="64" t="s">
        <v>345</v>
      </c>
      <c r="F789" s="68">
        <v>87</v>
      </c>
      <c r="G789" s="69"/>
      <c r="H789" s="69"/>
      <c r="I789" s="69">
        <f t="shared" si="260"/>
        <v>0</v>
      </c>
      <c r="J789" s="69">
        <f t="shared" si="261"/>
        <v>0</v>
      </c>
      <c r="K789" s="69">
        <f t="shared" si="262"/>
        <v>0</v>
      </c>
      <c r="L789" s="69">
        <f t="shared" si="263"/>
        <v>0</v>
      </c>
      <c r="M789" s="69"/>
      <c r="N789" s="72"/>
      <c r="O789" s="8"/>
    </row>
    <row r="790" spans="1:15" s="9" customFormat="1" ht="24">
      <c r="A790" s="268"/>
      <c r="B790" s="75" t="s">
        <v>1506</v>
      </c>
      <c r="C790" s="75">
        <v>90129</v>
      </c>
      <c r="D790" s="77" t="s">
        <v>403</v>
      </c>
      <c r="E790" s="74" t="s">
        <v>345</v>
      </c>
      <c r="F790" s="68">
        <v>6</v>
      </c>
      <c r="G790" s="68"/>
      <c r="H790" s="68"/>
      <c r="I790" s="68">
        <f>IF(F790="","",G790+H790)</f>
        <v>0</v>
      </c>
      <c r="J790" s="68">
        <f>IF(F790="","",ROUND((F790*G790),2))</f>
        <v>0</v>
      </c>
      <c r="K790" s="68">
        <f>IF(F790="","",ROUND((F790*H790),2))</f>
        <v>0</v>
      </c>
      <c r="L790" s="68">
        <f>IF(F790="","",ROUND((F790*I790),2))</f>
        <v>0</v>
      </c>
      <c r="M790" s="68"/>
      <c r="N790" s="72"/>
      <c r="O790" s="8"/>
    </row>
    <row r="791" spans="1:15" s="9" customFormat="1" ht="12" customHeight="1">
      <c r="A791" s="268"/>
      <c r="B791" s="75" t="s">
        <v>1507</v>
      </c>
      <c r="C791" s="75"/>
      <c r="D791" s="275" t="s">
        <v>1509</v>
      </c>
      <c r="E791" s="76"/>
      <c r="F791" s="68"/>
      <c r="G791" s="68"/>
      <c r="H791" s="68"/>
      <c r="I791" s="68" t="str">
        <f t="shared" si="260"/>
        <v/>
      </c>
      <c r="J791" s="68" t="str">
        <f t="shared" si="261"/>
        <v/>
      </c>
      <c r="K791" s="68" t="str">
        <f t="shared" si="262"/>
        <v/>
      </c>
      <c r="L791" s="68" t="str">
        <f t="shared" si="263"/>
        <v/>
      </c>
      <c r="M791" s="68"/>
      <c r="N791" s="72"/>
      <c r="O791" s="8"/>
    </row>
    <row r="792" spans="1:15" s="9" customFormat="1" ht="24" customHeight="1">
      <c r="A792" s="268"/>
      <c r="B792" s="75" t="s">
        <v>1508</v>
      </c>
      <c r="C792" s="75">
        <v>55866</v>
      </c>
      <c r="D792" s="151" t="s">
        <v>53</v>
      </c>
      <c r="E792" s="64" t="s">
        <v>345</v>
      </c>
      <c r="F792" s="68">
        <v>6</v>
      </c>
      <c r="G792" s="69"/>
      <c r="H792" s="69"/>
      <c r="I792" s="69">
        <f t="shared" si="260"/>
        <v>0</v>
      </c>
      <c r="J792" s="69">
        <f t="shared" si="261"/>
        <v>0</v>
      </c>
      <c r="K792" s="69">
        <f t="shared" si="262"/>
        <v>0</v>
      </c>
      <c r="L792" s="69">
        <f t="shared" si="263"/>
        <v>0</v>
      </c>
      <c r="M792" s="69"/>
      <c r="N792" s="72"/>
      <c r="O792" s="8"/>
    </row>
    <row r="793" spans="1:15" s="9" customFormat="1" ht="12.75" customHeight="1">
      <c r="A793" s="268"/>
      <c r="B793" s="75" t="s">
        <v>1510</v>
      </c>
      <c r="C793" s="75">
        <v>90452</v>
      </c>
      <c r="D793" s="77" t="s">
        <v>545</v>
      </c>
      <c r="E793" s="74" t="s">
        <v>344</v>
      </c>
      <c r="F793" s="68">
        <v>4</v>
      </c>
      <c r="G793" s="68"/>
      <c r="H793" s="68"/>
      <c r="I793" s="68">
        <f t="shared" si="260"/>
        <v>0</v>
      </c>
      <c r="J793" s="68">
        <f t="shared" si="261"/>
        <v>0</v>
      </c>
      <c r="K793" s="68">
        <f t="shared" si="262"/>
        <v>0</v>
      </c>
      <c r="L793" s="68">
        <f t="shared" si="263"/>
        <v>0</v>
      </c>
      <c r="M793" s="68"/>
      <c r="N793" s="72"/>
      <c r="O793" s="8"/>
    </row>
    <row r="794" spans="1:15" s="9" customFormat="1" ht="12.75" customHeight="1">
      <c r="A794" s="268"/>
      <c r="B794" s="75" t="s">
        <v>1511</v>
      </c>
      <c r="C794" s="75">
        <v>90407</v>
      </c>
      <c r="D794" s="77" t="s">
        <v>500</v>
      </c>
      <c r="E794" s="74" t="s">
        <v>245</v>
      </c>
      <c r="F794" s="68">
        <v>4</v>
      </c>
      <c r="G794" s="68"/>
      <c r="H794" s="68"/>
      <c r="I794" s="68">
        <f t="shared" si="260"/>
        <v>0</v>
      </c>
      <c r="J794" s="68">
        <f t="shared" si="261"/>
        <v>0</v>
      </c>
      <c r="K794" s="68">
        <f t="shared" si="262"/>
        <v>0</v>
      </c>
      <c r="L794" s="68">
        <f t="shared" si="263"/>
        <v>0</v>
      </c>
      <c r="M794" s="68"/>
      <c r="N794" s="72"/>
      <c r="O794" s="8"/>
    </row>
    <row r="795" spans="1:15" s="9" customFormat="1" ht="24" customHeight="1">
      <c r="A795" s="268"/>
      <c r="B795" s="75" t="s">
        <v>1512</v>
      </c>
      <c r="C795" s="75">
        <v>83422</v>
      </c>
      <c r="D795" s="151" t="s">
        <v>29</v>
      </c>
      <c r="E795" s="64" t="s">
        <v>345</v>
      </c>
      <c r="F795" s="68">
        <v>24</v>
      </c>
      <c r="G795" s="69"/>
      <c r="H795" s="69"/>
      <c r="I795" s="69">
        <f t="shared" si="260"/>
        <v>0</v>
      </c>
      <c r="J795" s="69">
        <f t="shared" si="261"/>
        <v>0</v>
      </c>
      <c r="K795" s="69">
        <f t="shared" si="262"/>
        <v>0</v>
      </c>
      <c r="L795" s="69">
        <f t="shared" si="263"/>
        <v>0</v>
      </c>
      <c r="M795" s="69"/>
      <c r="N795" s="72"/>
      <c r="O795" s="8"/>
    </row>
    <row r="796" spans="1:15" s="9" customFormat="1" ht="24" customHeight="1">
      <c r="A796" s="268"/>
      <c r="B796" s="75" t="s">
        <v>1513</v>
      </c>
      <c r="C796" s="75">
        <v>83421</v>
      </c>
      <c r="D796" s="151" t="s">
        <v>28</v>
      </c>
      <c r="E796" s="64" t="s">
        <v>345</v>
      </c>
      <c r="F796" s="68">
        <v>6</v>
      </c>
      <c r="G796" s="69"/>
      <c r="H796" s="69"/>
      <c r="I796" s="69">
        <f t="shared" si="260"/>
        <v>0</v>
      </c>
      <c r="J796" s="69">
        <f t="shared" si="261"/>
        <v>0</v>
      </c>
      <c r="K796" s="69">
        <f t="shared" si="262"/>
        <v>0</v>
      </c>
      <c r="L796" s="69">
        <f t="shared" si="263"/>
        <v>0</v>
      </c>
      <c r="M796" s="69"/>
      <c r="N796" s="72"/>
      <c r="O796" s="8"/>
    </row>
    <row r="797" spans="1:15" s="9" customFormat="1" ht="12" customHeight="1">
      <c r="A797" s="268"/>
      <c r="B797" s="75" t="s">
        <v>1514</v>
      </c>
      <c r="C797" s="75"/>
      <c r="D797" s="275" t="s">
        <v>1516</v>
      </c>
      <c r="E797" s="76"/>
      <c r="F797" s="68"/>
      <c r="G797" s="68"/>
      <c r="H797" s="68"/>
      <c r="I797" s="68" t="str">
        <f t="shared" si="260"/>
        <v/>
      </c>
      <c r="J797" s="68" t="str">
        <f t="shared" si="261"/>
        <v/>
      </c>
      <c r="K797" s="68" t="str">
        <f t="shared" si="262"/>
        <v/>
      </c>
      <c r="L797" s="68" t="str">
        <f t="shared" si="263"/>
        <v/>
      </c>
      <c r="M797" s="68"/>
      <c r="N797" s="72"/>
      <c r="O797" s="8"/>
    </row>
    <row r="798" spans="1:15" s="9" customFormat="1" ht="12.75" customHeight="1">
      <c r="A798" s="268"/>
      <c r="B798" s="75" t="s">
        <v>1515</v>
      </c>
      <c r="C798" s="75">
        <v>90425</v>
      </c>
      <c r="D798" s="77" t="s">
        <v>518</v>
      </c>
      <c r="E798" s="74" t="s">
        <v>344</v>
      </c>
      <c r="F798" s="68">
        <v>1</v>
      </c>
      <c r="G798" s="68"/>
      <c r="H798" s="68"/>
      <c r="I798" s="68">
        <f t="shared" si="260"/>
        <v>0</v>
      </c>
      <c r="J798" s="68">
        <f t="shared" si="261"/>
        <v>0</v>
      </c>
      <c r="K798" s="68">
        <f t="shared" si="262"/>
        <v>0</v>
      </c>
      <c r="L798" s="68">
        <f t="shared" si="263"/>
        <v>0</v>
      </c>
      <c r="M798" s="68"/>
      <c r="N798" s="72"/>
      <c r="O798" s="8"/>
    </row>
    <row r="799" spans="1:15" s="9" customFormat="1" ht="12">
      <c r="A799" s="268"/>
      <c r="B799" s="75" t="s">
        <v>1517</v>
      </c>
      <c r="C799" s="75">
        <v>90434</v>
      </c>
      <c r="D799" s="77" t="s">
        <v>527</v>
      </c>
      <c r="E799" s="74" t="s">
        <v>344</v>
      </c>
      <c r="F799" s="68">
        <v>1</v>
      </c>
      <c r="G799" s="68"/>
      <c r="H799" s="68"/>
      <c r="I799" s="68">
        <f t="shared" si="260"/>
        <v>0</v>
      </c>
      <c r="J799" s="68">
        <f t="shared" si="261"/>
        <v>0</v>
      </c>
      <c r="K799" s="68">
        <f t="shared" si="262"/>
        <v>0</v>
      </c>
      <c r="L799" s="68">
        <f t="shared" si="263"/>
        <v>0</v>
      </c>
      <c r="M799" s="68"/>
      <c r="N799" s="72"/>
      <c r="O799" s="8"/>
    </row>
    <row r="800" spans="1:15" s="9" customFormat="1" ht="12" customHeight="1">
      <c r="A800" s="268"/>
      <c r="B800" s="75" t="s">
        <v>1518</v>
      </c>
      <c r="C800" s="75">
        <v>83566</v>
      </c>
      <c r="D800" s="151" t="s">
        <v>20</v>
      </c>
      <c r="E800" s="64" t="s">
        <v>344</v>
      </c>
      <c r="F800" s="68">
        <v>21</v>
      </c>
      <c r="G800" s="69"/>
      <c r="H800" s="69"/>
      <c r="I800" s="69">
        <f t="shared" si="260"/>
        <v>0</v>
      </c>
      <c r="J800" s="69">
        <f t="shared" si="261"/>
        <v>0</v>
      </c>
      <c r="K800" s="69">
        <f t="shared" si="262"/>
        <v>0</v>
      </c>
      <c r="L800" s="69">
        <f t="shared" si="263"/>
        <v>0</v>
      </c>
      <c r="M800" s="69"/>
      <c r="N800" s="72"/>
      <c r="O800" s="8"/>
    </row>
    <row r="801" spans="1:15" s="9" customFormat="1" ht="12" customHeight="1">
      <c r="A801" s="268"/>
      <c r="B801" s="75" t="s">
        <v>1519</v>
      </c>
      <c r="C801" s="75">
        <v>83387</v>
      </c>
      <c r="D801" s="151" t="s">
        <v>57</v>
      </c>
      <c r="E801" s="64" t="s">
        <v>344</v>
      </c>
      <c r="F801" s="68">
        <v>21</v>
      </c>
      <c r="G801" s="69"/>
      <c r="H801" s="69"/>
      <c r="I801" s="69">
        <f t="shared" si="260"/>
        <v>0</v>
      </c>
      <c r="J801" s="69">
        <f t="shared" si="261"/>
        <v>0</v>
      </c>
      <c r="K801" s="69">
        <f t="shared" si="262"/>
        <v>0</v>
      </c>
      <c r="L801" s="69">
        <f t="shared" si="263"/>
        <v>0</v>
      </c>
      <c r="M801" s="69"/>
      <c r="N801" s="72"/>
      <c r="O801" s="8"/>
    </row>
    <row r="802" spans="1:15" s="9" customFormat="1" ht="24" customHeight="1">
      <c r="A802" s="268"/>
      <c r="B802" s="75" t="s">
        <v>1520</v>
      </c>
      <c r="C802" s="75">
        <v>83417</v>
      </c>
      <c r="D802" s="151" t="s">
        <v>26</v>
      </c>
      <c r="E802" s="64" t="s">
        <v>345</v>
      </c>
      <c r="F802" s="68">
        <v>500</v>
      </c>
      <c r="G802" s="69"/>
      <c r="H802" s="69"/>
      <c r="I802" s="69">
        <f t="shared" ref="I802" si="268">IF(F802="","",G802+H802)</f>
        <v>0</v>
      </c>
      <c r="J802" s="69">
        <f t="shared" ref="J802" si="269">IF(F802="","",ROUND((F802*G802),2))</f>
        <v>0</v>
      </c>
      <c r="K802" s="69">
        <f t="shared" ref="K802" si="270">IF(F802="","",ROUND((F802*H802),2))</f>
        <v>0</v>
      </c>
      <c r="L802" s="69">
        <f t="shared" ref="L802" si="271">IF(F802="","",ROUND((F802*I802),2))</f>
        <v>0</v>
      </c>
      <c r="M802" s="69"/>
      <c r="N802" s="72"/>
      <c r="O802" s="8"/>
    </row>
    <row r="803" spans="1:15" s="9" customFormat="1" ht="24" customHeight="1">
      <c r="A803" s="268"/>
      <c r="B803" s="75" t="s">
        <v>1521</v>
      </c>
      <c r="C803" s="75">
        <v>90146</v>
      </c>
      <c r="D803" s="77" t="s">
        <v>406</v>
      </c>
      <c r="E803" s="74" t="s">
        <v>345</v>
      </c>
      <c r="F803" s="68">
        <v>12</v>
      </c>
      <c r="G803" s="68"/>
      <c r="H803" s="68"/>
      <c r="I803" s="68">
        <f>IF(F803="","",G803+H803)</f>
        <v>0</v>
      </c>
      <c r="J803" s="68">
        <f>IF(F803="","",ROUND((F803*G803),2))</f>
        <v>0</v>
      </c>
      <c r="K803" s="68">
        <f>IF(F803="","",ROUND((F803*H803),2))</f>
        <v>0</v>
      </c>
      <c r="L803" s="68">
        <f>IF(F803="","",ROUND((F803*I803),2))</f>
        <v>0</v>
      </c>
      <c r="M803" s="68"/>
      <c r="N803" s="72"/>
      <c r="O803" s="8"/>
    </row>
    <row r="804" spans="1:15" s="9" customFormat="1" ht="24" customHeight="1">
      <c r="A804" s="268"/>
      <c r="B804" s="75" t="s">
        <v>1522</v>
      </c>
      <c r="C804" s="75">
        <v>73613</v>
      </c>
      <c r="D804" s="151" t="s">
        <v>49</v>
      </c>
      <c r="E804" s="64" t="s">
        <v>345</v>
      </c>
      <c r="F804" s="68">
        <v>100</v>
      </c>
      <c r="G804" s="69"/>
      <c r="H804" s="69"/>
      <c r="I804" s="69">
        <f t="shared" ref="I804" si="272">IF(F804="","",G804+H804)</f>
        <v>0</v>
      </c>
      <c r="J804" s="69">
        <f t="shared" ref="J804" si="273">IF(F804="","",ROUND((F804*G804),2))</f>
        <v>0</v>
      </c>
      <c r="K804" s="69">
        <f t="shared" ref="K804" si="274">IF(F804="","",ROUND((F804*H804),2))</f>
        <v>0</v>
      </c>
      <c r="L804" s="69">
        <f t="shared" ref="L804" si="275">IF(F804="","",ROUND((F804*I804),2))</f>
        <v>0</v>
      </c>
      <c r="M804" s="69"/>
      <c r="N804" s="72"/>
      <c r="O804" s="8"/>
    </row>
    <row r="805" spans="1:15" s="9" customFormat="1" ht="12" customHeight="1">
      <c r="A805" s="268"/>
      <c r="B805" s="75" t="s">
        <v>1523</v>
      </c>
      <c r="C805" s="75"/>
      <c r="D805" s="275" t="s">
        <v>1525</v>
      </c>
      <c r="E805" s="76"/>
      <c r="F805" s="68"/>
      <c r="G805" s="68"/>
      <c r="H805" s="68"/>
      <c r="I805" s="68" t="str">
        <f t="shared" ref="I805:I865" si="276">IF(F805="","",G805+H805)</f>
        <v/>
      </c>
      <c r="J805" s="68" t="str">
        <f t="shared" ref="J805:J865" si="277">IF(F805="","",ROUND((F805*G805),2))</f>
        <v/>
      </c>
      <c r="K805" s="68" t="str">
        <f t="shared" ref="K805:K865" si="278">IF(F805="","",ROUND((F805*H805),2))</f>
        <v/>
      </c>
      <c r="L805" s="68" t="str">
        <f t="shared" ref="L805:L865" si="279">IF(F805="","",ROUND((F805*I805),2))</f>
        <v/>
      </c>
      <c r="M805" s="68"/>
      <c r="N805" s="72"/>
      <c r="O805" s="8"/>
    </row>
    <row r="806" spans="1:15" s="9" customFormat="1" ht="24" customHeight="1">
      <c r="A806" s="268"/>
      <c r="B806" s="75" t="s">
        <v>1524</v>
      </c>
      <c r="C806" s="75">
        <v>55866</v>
      </c>
      <c r="D806" s="151" t="s">
        <v>53</v>
      </c>
      <c r="E806" s="64" t="s">
        <v>345</v>
      </c>
      <c r="F806" s="68">
        <v>6</v>
      </c>
      <c r="G806" s="69"/>
      <c r="H806" s="69"/>
      <c r="I806" s="69">
        <f t="shared" si="276"/>
        <v>0</v>
      </c>
      <c r="J806" s="69">
        <f t="shared" si="277"/>
        <v>0</v>
      </c>
      <c r="K806" s="69">
        <f t="shared" si="278"/>
        <v>0</v>
      </c>
      <c r="L806" s="69">
        <f t="shared" si="279"/>
        <v>0</v>
      </c>
      <c r="M806" s="69"/>
      <c r="N806" s="72"/>
      <c r="O806" s="8"/>
    </row>
    <row r="807" spans="1:15" s="9" customFormat="1" ht="12.75" customHeight="1">
      <c r="A807" s="268"/>
      <c r="B807" s="75" t="s">
        <v>1526</v>
      </c>
      <c r="C807" s="75">
        <v>90452</v>
      </c>
      <c r="D807" s="77" t="s">
        <v>545</v>
      </c>
      <c r="E807" s="74" t="s">
        <v>344</v>
      </c>
      <c r="F807" s="68">
        <v>4</v>
      </c>
      <c r="G807" s="68"/>
      <c r="H807" s="68"/>
      <c r="I807" s="68">
        <f t="shared" si="276"/>
        <v>0</v>
      </c>
      <c r="J807" s="68">
        <f t="shared" si="277"/>
        <v>0</v>
      </c>
      <c r="K807" s="68">
        <f t="shared" si="278"/>
        <v>0</v>
      </c>
      <c r="L807" s="68">
        <f t="shared" si="279"/>
        <v>0</v>
      </c>
      <c r="M807" s="68"/>
      <c r="N807" s="72"/>
      <c r="O807" s="8"/>
    </row>
    <row r="808" spans="1:15" s="9" customFormat="1" ht="12.75" customHeight="1">
      <c r="A808" s="268"/>
      <c r="B808" s="75" t="s">
        <v>1527</v>
      </c>
      <c r="C808" s="75">
        <v>90407</v>
      </c>
      <c r="D808" s="77" t="s">
        <v>500</v>
      </c>
      <c r="E808" s="74" t="s">
        <v>245</v>
      </c>
      <c r="F808" s="68">
        <v>4</v>
      </c>
      <c r="G808" s="68"/>
      <c r="H808" s="68"/>
      <c r="I808" s="68">
        <f t="shared" si="276"/>
        <v>0</v>
      </c>
      <c r="J808" s="68">
        <f t="shared" si="277"/>
        <v>0</v>
      </c>
      <c r="K808" s="68">
        <f t="shared" si="278"/>
        <v>0</v>
      </c>
      <c r="L808" s="68">
        <f t="shared" si="279"/>
        <v>0</v>
      </c>
      <c r="M808" s="68"/>
      <c r="N808" s="72"/>
      <c r="O808" s="8"/>
    </row>
    <row r="809" spans="1:15" s="9" customFormat="1" ht="24" customHeight="1">
      <c r="A809" s="268"/>
      <c r="B809" s="75" t="s">
        <v>1528</v>
      </c>
      <c r="C809" s="75">
        <v>83422</v>
      </c>
      <c r="D809" s="151" t="s">
        <v>29</v>
      </c>
      <c r="E809" s="64" t="s">
        <v>345</v>
      </c>
      <c r="F809" s="68">
        <v>24</v>
      </c>
      <c r="G809" s="69"/>
      <c r="H809" s="69"/>
      <c r="I809" s="69">
        <f t="shared" si="276"/>
        <v>0</v>
      </c>
      <c r="J809" s="69">
        <f t="shared" si="277"/>
        <v>0</v>
      </c>
      <c r="K809" s="69">
        <f t="shared" si="278"/>
        <v>0</v>
      </c>
      <c r="L809" s="69">
        <f t="shared" si="279"/>
        <v>0</v>
      </c>
      <c r="M809" s="69"/>
      <c r="N809" s="72"/>
      <c r="O809" s="8"/>
    </row>
    <row r="810" spans="1:15" s="9" customFormat="1" ht="24" customHeight="1">
      <c r="A810" s="268"/>
      <c r="B810" s="75" t="s">
        <v>1529</v>
      </c>
      <c r="C810" s="75">
        <v>83421</v>
      </c>
      <c r="D810" s="151" t="s">
        <v>28</v>
      </c>
      <c r="E810" s="64" t="s">
        <v>345</v>
      </c>
      <c r="F810" s="68">
        <v>6</v>
      </c>
      <c r="G810" s="69"/>
      <c r="H810" s="69"/>
      <c r="I810" s="69">
        <f t="shared" si="276"/>
        <v>0</v>
      </c>
      <c r="J810" s="69">
        <f t="shared" si="277"/>
        <v>0</v>
      </c>
      <c r="K810" s="69">
        <f t="shared" si="278"/>
        <v>0</v>
      </c>
      <c r="L810" s="69">
        <f t="shared" si="279"/>
        <v>0</v>
      </c>
      <c r="M810" s="69"/>
      <c r="N810" s="72"/>
      <c r="O810" s="8"/>
    </row>
    <row r="811" spans="1:15" s="9" customFormat="1" ht="12" customHeight="1">
      <c r="A811" s="268"/>
      <c r="B811" s="75" t="s">
        <v>1530</v>
      </c>
      <c r="C811" s="75"/>
      <c r="D811" s="275" t="s">
        <v>1532</v>
      </c>
      <c r="E811" s="76"/>
      <c r="F811" s="68"/>
      <c r="G811" s="68"/>
      <c r="H811" s="68"/>
      <c r="I811" s="68" t="str">
        <f t="shared" si="276"/>
        <v/>
      </c>
      <c r="J811" s="68" t="str">
        <f t="shared" si="277"/>
        <v/>
      </c>
      <c r="K811" s="68" t="str">
        <f t="shared" si="278"/>
        <v/>
      </c>
      <c r="L811" s="68" t="str">
        <f t="shared" si="279"/>
        <v/>
      </c>
      <c r="M811" s="68"/>
      <c r="N811" s="72"/>
      <c r="O811" s="8"/>
    </row>
    <row r="812" spans="1:15" s="9" customFormat="1" ht="12.75" customHeight="1">
      <c r="A812" s="268"/>
      <c r="B812" s="75" t="s">
        <v>1531</v>
      </c>
      <c r="C812" s="75">
        <v>90425</v>
      </c>
      <c r="D812" s="77" t="s">
        <v>518</v>
      </c>
      <c r="E812" s="74" t="s">
        <v>344</v>
      </c>
      <c r="F812" s="68">
        <v>1</v>
      </c>
      <c r="G812" s="68"/>
      <c r="H812" s="68"/>
      <c r="I812" s="68">
        <f t="shared" si="276"/>
        <v>0</v>
      </c>
      <c r="J812" s="68">
        <f t="shared" si="277"/>
        <v>0</v>
      </c>
      <c r="K812" s="68">
        <f t="shared" si="278"/>
        <v>0</v>
      </c>
      <c r="L812" s="68">
        <f t="shared" si="279"/>
        <v>0</v>
      </c>
      <c r="M812" s="68"/>
      <c r="N812" s="72"/>
      <c r="O812" s="8"/>
    </row>
    <row r="813" spans="1:15" s="9" customFormat="1" ht="12">
      <c r="A813" s="268"/>
      <c r="B813" s="75" t="s">
        <v>1533</v>
      </c>
      <c r="C813" s="75">
        <v>90434</v>
      </c>
      <c r="D813" s="77" t="s">
        <v>527</v>
      </c>
      <c r="E813" s="74" t="s">
        <v>344</v>
      </c>
      <c r="F813" s="68">
        <v>1</v>
      </c>
      <c r="G813" s="68"/>
      <c r="H813" s="68"/>
      <c r="I813" s="68">
        <f t="shared" si="276"/>
        <v>0</v>
      </c>
      <c r="J813" s="68">
        <f t="shared" si="277"/>
        <v>0</v>
      </c>
      <c r="K813" s="68">
        <f t="shared" si="278"/>
        <v>0</v>
      </c>
      <c r="L813" s="68">
        <f t="shared" si="279"/>
        <v>0</v>
      </c>
      <c r="M813" s="68"/>
      <c r="N813" s="72"/>
      <c r="O813" s="8"/>
    </row>
    <row r="814" spans="1:15" s="9" customFormat="1" ht="12" customHeight="1">
      <c r="A814" s="268"/>
      <c r="B814" s="75" t="s">
        <v>1534</v>
      </c>
      <c r="C814" s="75">
        <v>83566</v>
      </c>
      <c r="D814" s="151" t="s">
        <v>20</v>
      </c>
      <c r="E814" s="64" t="s">
        <v>344</v>
      </c>
      <c r="F814" s="68">
        <v>21</v>
      </c>
      <c r="G814" s="69"/>
      <c r="H814" s="69"/>
      <c r="I814" s="69">
        <f t="shared" si="276"/>
        <v>0</v>
      </c>
      <c r="J814" s="69">
        <f t="shared" si="277"/>
        <v>0</v>
      </c>
      <c r="K814" s="69">
        <f t="shared" si="278"/>
        <v>0</v>
      </c>
      <c r="L814" s="69">
        <f t="shared" si="279"/>
        <v>0</v>
      </c>
      <c r="M814" s="69"/>
      <c r="N814" s="72"/>
      <c r="O814" s="8"/>
    </row>
    <row r="815" spans="1:15" s="9" customFormat="1" ht="12" customHeight="1">
      <c r="A815" s="268"/>
      <c r="B815" s="75" t="s">
        <v>1535</v>
      </c>
      <c r="C815" s="75">
        <v>83387</v>
      </c>
      <c r="D815" s="151" t="s">
        <v>57</v>
      </c>
      <c r="E815" s="64" t="s">
        <v>344</v>
      </c>
      <c r="F815" s="68">
        <v>21</v>
      </c>
      <c r="G815" s="69"/>
      <c r="H815" s="69"/>
      <c r="I815" s="69">
        <f t="shared" si="276"/>
        <v>0</v>
      </c>
      <c r="J815" s="69">
        <f t="shared" si="277"/>
        <v>0</v>
      </c>
      <c r="K815" s="69">
        <f t="shared" si="278"/>
        <v>0</v>
      </c>
      <c r="L815" s="69">
        <f t="shared" si="279"/>
        <v>0</v>
      </c>
      <c r="M815" s="69"/>
      <c r="N815" s="72"/>
      <c r="O815" s="8"/>
    </row>
    <row r="816" spans="1:15" s="9" customFormat="1" ht="24" customHeight="1">
      <c r="A816" s="268"/>
      <c r="B816" s="75" t="s">
        <v>1536</v>
      </c>
      <c r="C816" s="75">
        <v>83417</v>
      </c>
      <c r="D816" s="151" t="s">
        <v>26</v>
      </c>
      <c r="E816" s="64" t="s">
        <v>345</v>
      </c>
      <c r="F816" s="68">
        <v>500</v>
      </c>
      <c r="G816" s="69"/>
      <c r="H816" s="69"/>
      <c r="I816" s="69">
        <f t="shared" si="276"/>
        <v>0</v>
      </c>
      <c r="J816" s="69">
        <f t="shared" si="277"/>
        <v>0</v>
      </c>
      <c r="K816" s="69">
        <f t="shared" si="278"/>
        <v>0</v>
      </c>
      <c r="L816" s="69">
        <f t="shared" si="279"/>
        <v>0</v>
      </c>
      <c r="M816" s="69"/>
      <c r="N816" s="72"/>
      <c r="O816" s="8"/>
    </row>
    <row r="817" spans="1:15" s="9" customFormat="1" ht="24" customHeight="1">
      <c r="A817" s="268"/>
      <c r="B817" s="75" t="s">
        <v>1537</v>
      </c>
      <c r="C817" s="75">
        <v>90146</v>
      </c>
      <c r="D817" s="77" t="s">
        <v>406</v>
      </c>
      <c r="E817" s="74" t="s">
        <v>345</v>
      </c>
      <c r="F817" s="68">
        <v>12</v>
      </c>
      <c r="G817" s="68"/>
      <c r="H817" s="68"/>
      <c r="I817" s="68">
        <f>IF(F817="","",G817+H817)</f>
        <v>0</v>
      </c>
      <c r="J817" s="68">
        <f>IF(F817="","",ROUND((F817*G817),2))</f>
        <v>0</v>
      </c>
      <c r="K817" s="68">
        <f>IF(F817="","",ROUND((F817*H817),2))</f>
        <v>0</v>
      </c>
      <c r="L817" s="68">
        <f>IF(F817="","",ROUND((F817*I817),2))</f>
        <v>0</v>
      </c>
      <c r="M817" s="68"/>
      <c r="N817" s="72"/>
      <c r="O817" s="8"/>
    </row>
    <row r="818" spans="1:15" s="9" customFormat="1" ht="24" customHeight="1">
      <c r="A818" s="268"/>
      <c r="B818" s="75" t="s">
        <v>1538</v>
      </c>
      <c r="C818" s="75">
        <v>73613</v>
      </c>
      <c r="D818" s="151" t="s">
        <v>49</v>
      </c>
      <c r="E818" s="64" t="s">
        <v>345</v>
      </c>
      <c r="F818" s="68">
        <v>100</v>
      </c>
      <c r="G818" s="69"/>
      <c r="H818" s="69"/>
      <c r="I818" s="69">
        <f t="shared" ref="I818" si="280">IF(F818="","",G818+H818)</f>
        <v>0</v>
      </c>
      <c r="J818" s="69">
        <f t="shared" ref="J818" si="281">IF(F818="","",ROUND((F818*G818),2))</f>
        <v>0</v>
      </c>
      <c r="K818" s="69">
        <f t="shared" ref="K818" si="282">IF(F818="","",ROUND((F818*H818),2))</f>
        <v>0</v>
      </c>
      <c r="L818" s="69">
        <f t="shared" ref="L818" si="283">IF(F818="","",ROUND((F818*I818),2))</f>
        <v>0</v>
      </c>
      <c r="M818" s="69"/>
      <c r="N818" s="72"/>
      <c r="O818" s="8"/>
    </row>
    <row r="819" spans="1:15" s="9" customFormat="1" ht="12" customHeight="1">
      <c r="A819" s="268"/>
      <c r="B819" s="75" t="s">
        <v>1539</v>
      </c>
      <c r="C819" s="75"/>
      <c r="D819" s="275" t="s">
        <v>1541</v>
      </c>
      <c r="E819" s="76"/>
      <c r="F819" s="68"/>
      <c r="G819" s="68"/>
      <c r="H819" s="68"/>
      <c r="I819" s="68" t="str">
        <f t="shared" si="276"/>
        <v/>
      </c>
      <c r="J819" s="68" t="str">
        <f t="shared" si="277"/>
        <v/>
      </c>
      <c r="K819" s="68" t="str">
        <f t="shared" si="278"/>
        <v/>
      </c>
      <c r="L819" s="68" t="str">
        <f t="shared" si="279"/>
        <v/>
      </c>
      <c r="M819" s="68"/>
      <c r="N819" s="72"/>
      <c r="O819" s="8"/>
    </row>
    <row r="820" spans="1:15" s="9" customFormat="1" ht="24" customHeight="1">
      <c r="A820" s="268"/>
      <c r="B820" s="75" t="s">
        <v>1540</v>
      </c>
      <c r="C820" s="75">
        <v>55866</v>
      </c>
      <c r="D820" s="151" t="s">
        <v>53</v>
      </c>
      <c r="E820" s="64" t="s">
        <v>345</v>
      </c>
      <c r="F820" s="68">
        <v>6</v>
      </c>
      <c r="G820" s="69"/>
      <c r="H820" s="69"/>
      <c r="I820" s="69">
        <f t="shared" si="276"/>
        <v>0</v>
      </c>
      <c r="J820" s="69">
        <f t="shared" si="277"/>
        <v>0</v>
      </c>
      <c r="K820" s="69">
        <f t="shared" si="278"/>
        <v>0</v>
      </c>
      <c r="L820" s="69">
        <f t="shared" si="279"/>
        <v>0</v>
      </c>
      <c r="M820" s="69"/>
      <c r="N820" s="72"/>
      <c r="O820" s="8"/>
    </row>
    <row r="821" spans="1:15" s="9" customFormat="1" ht="12.75" customHeight="1">
      <c r="A821" s="268"/>
      <c r="B821" s="75" t="s">
        <v>1542</v>
      </c>
      <c r="C821" s="75">
        <v>90452</v>
      </c>
      <c r="D821" s="77" t="s">
        <v>545</v>
      </c>
      <c r="E821" s="74" t="s">
        <v>344</v>
      </c>
      <c r="F821" s="68">
        <v>4</v>
      </c>
      <c r="G821" s="68"/>
      <c r="H821" s="68"/>
      <c r="I821" s="68">
        <f t="shared" si="276"/>
        <v>0</v>
      </c>
      <c r="J821" s="68">
        <f t="shared" si="277"/>
        <v>0</v>
      </c>
      <c r="K821" s="68">
        <f t="shared" si="278"/>
        <v>0</v>
      </c>
      <c r="L821" s="68">
        <f t="shared" si="279"/>
        <v>0</v>
      </c>
      <c r="M821" s="68"/>
      <c r="N821" s="72"/>
      <c r="O821" s="8"/>
    </row>
    <row r="822" spans="1:15" s="9" customFormat="1" ht="12.75" customHeight="1">
      <c r="A822" s="268"/>
      <c r="B822" s="75" t="s">
        <v>1543</v>
      </c>
      <c r="C822" s="75">
        <v>90407</v>
      </c>
      <c r="D822" s="77" t="s">
        <v>500</v>
      </c>
      <c r="E822" s="74" t="s">
        <v>245</v>
      </c>
      <c r="F822" s="68">
        <v>4</v>
      </c>
      <c r="G822" s="68"/>
      <c r="H822" s="68"/>
      <c r="I822" s="68">
        <f t="shared" si="276"/>
        <v>0</v>
      </c>
      <c r="J822" s="68">
        <f t="shared" si="277"/>
        <v>0</v>
      </c>
      <c r="K822" s="68">
        <f t="shared" si="278"/>
        <v>0</v>
      </c>
      <c r="L822" s="68">
        <f t="shared" si="279"/>
        <v>0</v>
      </c>
      <c r="M822" s="68"/>
      <c r="N822" s="72"/>
      <c r="O822" s="8"/>
    </row>
    <row r="823" spans="1:15" s="9" customFormat="1" ht="24" customHeight="1">
      <c r="A823" s="268"/>
      <c r="B823" s="75" t="s">
        <v>1544</v>
      </c>
      <c r="C823" s="75">
        <v>83422</v>
      </c>
      <c r="D823" s="151" t="s">
        <v>29</v>
      </c>
      <c r="E823" s="64" t="s">
        <v>345</v>
      </c>
      <c r="F823" s="68">
        <v>24</v>
      </c>
      <c r="G823" s="69"/>
      <c r="H823" s="69"/>
      <c r="I823" s="69">
        <f t="shared" si="276"/>
        <v>0</v>
      </c>
      <c r="J823" s="69">
        <f t="shared" si="277"/>
        <v>0</v>
      </c>
      <c r="K823" s="69">
        <f t="shared" si="278"/>
        <v>0</v>
      </c>
      <c r="L823" s="69">
        <f t="shared" si="279"/>
        <v>0</v>
      </c>
      <c r="M823" s="69"/>
      <c r="N823" s="72"/>
      <c r="O823" s="8"/>
    </row>
    <row r="824" spans="1:15" s="9" customFormat="1" ht="24" customHeight="1">
      <c r="A824" s="268"/>
      <c r="B824" s="75" t="s">
        <v>1545</v>
      </c>
      <c r="C824" s="75">
        <v>83421</v>
      </c>
      <c r="D824" s="151" t="s">
        <v>28</v>
      </c>
      <c r="E824" s="64" t="s">
        <v>345</v>
      </c>
      <c r="F824" s="68">
        <v>6</v>
      </c>
      <c r="G824" s="69"/>
      <c r="H824" s="69"/>
      <c r="I824" s="69">
        <f t="shared" si="276"/>
        <v>0</v>
      </c>
      <c r="J824" s="69">
        <f t="shared" si="277"/>
        <v>0</v>
      </c>
      <c r="K824" s="69">
        <f t="shared" si="278"/>
        <v>0</v>
      </c>
      <c r="L824" s="69">
        <f t="shared" si="279"/>
        <v>0</v>
      </c>
      <c r="M824" s="69"/>
      <c r="N824" s="72"/>
      <c r="O824" s="8"/>
    </row>
    <row r="825" spans="1:15" s="9" customFormat="1" ht="12" customHeight="1">
      <c r="A825" s="268"/>
      <c r="B825" s="75" t="s">
        <v>1546</v>
      </c>
      <c r="C825" s="75"/>
      <c r="D825" s="275" t="s">
        <v>1548</v>
      </c>
      <c r="E825" s="76"/>
      <c r="F825" s="68"/>
      <c r="G825" s="68"/>
      <c r="H825" s="68"/>
      <c r="I825" s="68" t="str">
        <f t="shared" si="276"/>
        <v/>
      </c>
      <c r="J825" s="68" t="str">
        <f t="shared" si="277"/>
        <v/>
      </c>
      <c r="K825" s="68" t="str">
        <f t="shared" si="278"/>
        <v/>
      </c>
      <c r="L825" s="68" t="str">
        <f t="shared" si="279"/>
        <v/>
      </c>
      <c r="M825" s="68"/>
      <c r="N825" s="72"/>
      <c r="O825" s="8"/>
    </row>
    <row r="826" spans="1:15" s="9" customFormat="1" ht="12.75" customHeight="1">
      <c r="A826" s="268"/>
      <c r="B826" s="75" t="s">
        <v>1547</v>
      </c>
      <c r="C826" s="75">
        <v>90425</v>
      </c>
      <c r="D826" s="77" t="s">
        <v>518</v>
      </c>
      <c r="E826" s="74" t="s">
        <v>344</v>
      </c>
      <c r="F826" s="68">
        <v>1</v>
      </c>
      <c r="G826" s="68"/>
      <c r="H826" s="68"/>
      <c r="I826" s="68">
        <f t="shared" si="276"/>
        <v>0</v>
      </c>
      <c r="J826" s="68">
        <f t="shared" si="277"/>
        <v>0</v>
      </c>
      <c r="K826" s="68">
        <f t="shared" si="278"/>
        <v>0</v>
      </c>
      <c r="L826" s="68">
        <f t="shared" si="279"/>
        <v>0</v>
      </c>
      <c r="M826" s="68"/>
      <c r="N826" s="72"/>
      <c r="O826" s="8"/>
    </row>
    <row r="827" spans="1:15" s="9" customFormat="1" ht="12">
      <c r="A827" s="268"/>
      <c r="B827" s="75" t="s">
        <v>1549</v>
      </c>
      <c r="C827" s="75">
        <v>90434</v>
      </c>
      <c r="D827" s="77" t="s">
        <v>527</v>
      </c>
      <c r="E827" s="74" t="s">
        <v>344</v>
      </c>
      <c r="F827" s="68">
        <v>1</v>
      </c>
      <c r="G827" s="68"/>
      <c r="H827" s="68"/>
      <c r="I827" s="68">
        <f t="shared" si="276"/>
        <v>0</v>
      </c>
      <c r="J827" s="68">
        <f t="shared" si="277"/>
        <v>0</v>
      </c>
      <c r="K827" s="68">
        <f t="shared" si="278"/>
        <v>0</v>
      </c>
      <c r="L827" s="68">
        <f t="shared" si="279"/>
        <v>0</v>
      </c>
      <c r="M827" s="68"/>
      <c r="N827" s="72"/>
      <c r="O827" s="8"/>
    </row>
    <row r="828" spans="1:15" s="9" customFormat="1" ht="12" customHeight="1">
      <c r="A828" s="268"/>
      <c r="B828" s="75" t="s">
        <v>1550</v>
      </c>
      <c r="C828" s="75">
        <v>83566</v>
      </c>
      <c r="D828" s="151" t="s">
        <v>20</v>
      </c>
      <c r="E828" s="64" t="s">
        <v>344</v>
      </c>
      <c r="F828" s="68">
        <v>21</v>
      </c>
      <c r="G828" s="69"/>
      <c r="H828" s="69"/>
      <c r="I828" s="69">
        <f t="shared" si="276"/>
        <v>0</v>
      </c>
      <c r="J828" s="69">
        <f t="shared" si="277"/>
        <v>0</v>
      </c>
      <c r="K828" s="69">
        <f t="shared" si="278"/>
        <v>0</v>
      </c>
      <c r="L828" s="69">
        <f t="shared" si="279"/>
        <v>0</v>
      </c>
      <c r="M828" s="69"/>
      <c r="N828" s="72"/>
      <c r="O828" s="8"/>
    </row>
    <row r="829" spans="1:15" s="9" customFormat="1" ht="12" customHeight="1">
      <c r="A829" s="268"/>
      <c r="B829" s="75" t="s">
        <v>1551</v>
      </c>
      <c r="C829" s="75">
        <v>83387</v>
      </c>
      <c r="D829" s="151" t="s">
        <v>57</v>
      </c>
      <c r="E829" s="64" t="s">
        <v>344</v>
      </c>
      <c r="F829" s="68">
        <v>21</v>
      </c>
      <c r="G829" s="69"/>
      <c r="H829" s="69"/>
      <c r="I829" s="69">
        <f t="shared" si="276"/>
        <v>0</v>
      </c>
      <c r="J829" s="69">
        <f t="shared" si="277"/>
        <v>0</v>
      </c>
      <c r="K829" s="69">
        <f t="shared" si="278"/>
        <v>0</v>
      </c>
      <c r="L829" s="69">
        <f t="shared" si="279"/>
        <v>0</v>
      </c>
      <c r="M829" s="69"/>
      <c r="N829" s="72"/>
      <c r="O829" s="8"/>
    </row>
    <row r="830" spans="1:15" s="9" customFormat="1" ht="24" customHeight="1">
      <c r="A830" s="268"/>
      <c r="B830" s="75" t="s">
        <v>1552</v>
      </c>
      <c r="C830" s="75">
        <v>83417</v>
      </c>
      <c r="D830" s="151" t="s">
        <v>26</v>
      </c>
      <c r="E830" s="64" t="s">
        <v>345</v>
      </c>
      <c r="F830" s="68">
        <v>500</v>
      </c>
      <c r="G830" s="69"/>
      <c r="H830" s="69"/>
      <c r="I830" s="69">
        <f t="shared" si="276"/>
        <v>0</v>
      </c>
      <c r="J830" s="69">
        <f t="shared" si="277"/>
        <v>0</v>
      </c>
      <c r="K830" s="69">
        <f t="shared" si="278"/>
        <v>0</v>
      </c>
      <c r="L830" s="69">
        <f t="shared" si="279"/>
        <v>0</v>
      </c>
      <c r="M830" s="69"/>
      <c r="N830" s="72"/>
      <c r="O830" s="8"/>
    </row>
    <row r="831" spans="1:15" s="9" customFormat="1" ht="24" customHeight="1">
      <c r="A831" s="268"/>
      <c r="B831" s="75" t="s">
        <v>1553</v>
      </c>
      <c r="C831" s="75">
        <v>90146</v>
      </c>
      <c r="D831" s="77" t="s">
        <v>406</v>
      </c>
      <c r="E831" s="74" t="s">
        <v>345</v>
      </c>
      <c r="F831" s="68">
        <v>12</v>
      </c>
      <c r="G831" s="68"/>
      <c r="H831" s="68"/>
      <c r="I831" s="68">
        <f>IF(F831="","",G831+H831)</f>
        <v>0</v>
      </c>
      <c r="J831" s="68">
        <f>IF(F831="","",ROUND((F831*G831),2))</f>
        <v>0</v>
      </c>
      <c r="K831" s="68">
        <f>IF(F831="","",ROUND((F831*H831),2))</f>
        <v>0</v>
      </c>
      <c r="L831" s="68">
        <f>IF(F831="","",ROUND((F831*I831),2))</f>
        <v>0</v>
      </c>
      <c r="M831" s="68"/>
      <c r="N831" s="72"/>
      <c r="O831" s="8"/>
    </row>
    <row r="832" spans="1:15" s="9" customFormat="1" ht="24" customHeight="1">
      <c r="A832" s="268"/>
      <c r="B832" s="75" t="s">
        <v>1554</v>
      </c>
      <c r="C832" s="75">
        <v>73613</v>
      </c>
      <c r="D832" s="151" t="s">
        <v>49</v>
      </c>
      <c r="E832" s="64" t="s">
        <v>345</v>
      </c>
      <c r="F832" s="68">
        <v>100</v>
      </c>
      <c r="G832" s="69"/>
      <c r="H832" s="69"/>
      <c r="I832" s="69">
        <f t="shared" ref="I832" si="284">IF(F832="","",G832+H832)</f>
        <v>0</v>
      </c>
      <c r="J832" s="69">
        <f t="shared" ref="J832" si="285">IF(F832="","",ROUND((F832*G832),2))</f>
        <v>0</v>
      </c>
      <c r="K832" s="69">
        <f t="shared" ref="K832" si="286">IF(F832="","",ROUND((F832*H832),2))</f>
        <v>0</v>
      </c>
      <c r="L832" s="69">
        <f t="shared" ref="L832" si="287">IF(F832="","",ROUND((F832*I832),2))</f>
        <v>0</v>
      </c>
      <c r="M832" s="69"/>
      <c r="N832" s="72"/>
      <c r="O832" s="8"/>
    </row>
    <row r="833" spans="1:15" s="9" customFormat="1" ht="12" customHeight="1">
      <c r="A833" s="268"/>
      <c r="B833" s="75" t="s">
        <v>1555</v>
      </c>
      <c r="C833" s="75"/>
      <c r="D833" s="275" t="s">
        <v>1557</v>
      </c>
      <c r="E833" s="76"/>
      <c r="F833" s="68"/>
      <c r="G833" s="68"/>
      <c r="H833" s="68"/>
      <c r="I833" s="68" t="str">
        <f t="shared" si="276"/>
        <v/>
      </c>
      <c r="J833" s="68" t="str">
        <f t="shared" si="277"/>
        <v/>
      </c>
      <c r="K833" s="68" t="str">
        <f t="shared" si="278"/>
        <v/>
      </c>
      <c r="L833" s="68" t="str">
        <f t="shared" si="279"/>
        <v/>
      </c>
      <c r="M833" s="68"/>
      <c r="N833" s="72"/>
      <c r="O833" s="8"/>
    </row>
    <row r="834" spans="1:15" s="9" customFormat="1" ht="24" customHeight="1">
      <c r="A834" s="268"/>
      <c r="B834" s="75" t="s">
        <v>1556</v>
      </c>
      <c r="C834" s="75">
        <v>55866</v>
      </c>
      <c r="D834" s="151" t="s">
        <v>53</v>
      </c>
      <c r="E834" s="64" t="s">
        <v>345</v>
      </c>
      <c r="F834" s="68">
        <v>6</v>
      </c>
      <c r="G834" s="69"/>
      <c r="H834" s="69"/>
      <c r="I834" s="69">
        <f t="shared" si="276"/>
        <v>0</v>
      </c>
      <c r="J834" s="69">
        <f t="shared" si="277"/>
        <v>0</v>
      </c>
      <c r="K834" s="69">
        <f t="shared" si="278"/>
        <v>0</v>
      </c>
      <c r="L834" s="69">
        <f t="shared" si="279"/>
        <v>0</v>
      </c>
      <c r="M834" s="69"/>
      <c r="N834" s="72"/>
      <c r="O834" s="8"/>
    </row>
    <row r="835" spans="1:15" s="9" customFormat="1" ht="12.75" customHeight="1">
      <c r="A835" s="268"/>
      <c r="B835" s="75" t="s">
        <v>1558</v>
      </c>
      <c r="C835" s="75">
        <v>90452</v>
      </c>
      <c r="D835" s="77" t="s">
        <v>545</v>
      </c>
      <c r="E835" s="74" t="s">
        <v>344</v>
      </c>
      <c r="F835" s="68">
        <v>4</v>
      </c>
      <c r="G835" s="68"/>
      <c r="H835" s="68"/>
      <c r="I835" s="68">
        <f t="shared" si="276"/>
        <v>0</v>
      </c>
      <c r="J835" s="68">
        <f t="shared" si="277"/>
        <v>0</v>
      </c>
      <c r="K835" s="68">
        <f t="shared" si="278"/>
        <v>0</v>
      </c>
      <c r="L835" s="68">
        <f t="shared" si="279"/>
        <v>0</v>
      </c>
      <c r="M835" s="68"/>
      <c r="N835" s="72"/>
      <c r="O835" s="8"/>
    </row>
    <row r="836" spans="1:15" s="9" customFormat="1" ht="12.75" customHeight="1">
      <c r="A836" s="268"/>
      <c r="B836" s="75" t="s">
        <v>1559</v>
      </c>
      <c r="C836" s="75">
        <v>90407</v>
      </c>
      <c r="D836" s="77" t="s">
        <v>500</v>
      </c>
      <c r="E836" s="74" t="s">
        <v>245</v>
      </c>
      <c r="F836" s="68">
        <v>4</v>
      </c>
      <c r="G836" s="68"/>
      <c r="H836" s="68"/>
      <c r="I836" s="68">
        <f t="shared" si="276"/>
        <v>0</v>
      </c>
      <c r="J836" s="68">
        <f t="shared" si="277"/>
        <v>0</v>
      </c>
      <c r="K836" s="68">
        <f t="shared" si="278"/>
        <v>0</v>
      </c>
      <c r="L836" s="68">
        <f t="shared" si="279"/>
        <v>0</v>
      </c>
      <c r="M836" s="68"/>
      <c r="N836" s="72"/>
      <c r="O836" s="8"/>
    </row>
    <row r="837" spans="1:15" s="9" customFormat="1" ht="24" customHeight="1">
      <c r="A837" s="268"/>
      <c r="B837" s="75" t="s">
        <v>1560</v>
      </c>
      <c r="C837" s="75">
        <v>83422</v>
      </c>
      <c r="D837" s="151" t="s">
        <v>29</v>
      </c>
      <c r="E837" s="64" t="s">
        <v>345</v>
      </c>
      <c r="F837" s="68">
        <v>24</v>
      </c>
      <c r="G837" s="69"/>
      <c r="H837" s="69"/>
      <c r="I837" s="69">
        <f t="shared" si="276"/>
        <v>0</v>
      </c>
      <c r="J837" s="69">
        <f t="shared" si="277"/>
        <v>0</v>
      </c>
      <c r="K837" s="69">
        <f t="shared" si="278"/>
        <v>0</v>
      </c>
      <c r="L837" s="69">
        <f t="shared" si="279"/>
        <v>0</v>
      </c>
      <c r="M837" s="69"/>
      <c r="N837" s="72"/>
      <c r="O837" s="8"/>
    </row>
    <row r="838" spans="1:15" s="9" customFormat="1" ht="24" customHeight="1">
      <c r="A838" s="268"/>
      <c r="B838" s="75" t="s">
        <v>1561</v>
      </c>
      <c r="C838" s="75">
        <v>83421</v>
      </c>
      <c r="D838" s="151" t="s">
        <v>28</v>
      </c>
      <c r="E838" s="64" t="s">
        <v>345</v>
      </c>
      <c r="F838" s="68">
        <v>6</v>
      </c>
      <c r="G838" s="69"/>
      <c r="H838" s="69"/>
      <c r="I838" s="69">
        <f t="shared" si="276"/>
        <v>0</v>
      </c>
      <c r="J838" s="69">
        <f t="shared" si="277"/>
        <v>0</v>
      </c>
      <c r="K838" s="69">
        <f t="shared" si="278"/>
        <v>0</v>
      </c>
      <c r="L838" s="69">
        <f t="shared" si="279"/>
        <v>0</v>
      </c>
      <c r="M838" s="69"/>
      <c r="N838" s="72"/>
      <c r="O838" s="8"/>
    </row>
    <row r="839" spans="1:15" s="9" customFormat="1" ht="12" customHeight="1">
      <c r="A839" s="268"/>
      <c r="B839" s="75" t="s">
        <v>1562</v>
      </c>
      <c r="C839" s="75"/>
      <c r="D839" s="275" t="s">
        <v>1564</v>
      </c>
      <c r="E839" s="76"/>
      <c r="F839" s="68"/>
      <c r="G839" s="68"/>
      <c r="H839" s="68"/>
      <c r="I839" s="68" t="str">
        <f t="shared" si="276"/>
        <v/>
      </c>
      <c r="J839" s="68" t="str">
        <f t="shared" si="277"/>
        <v/>
      </c>
      <c r="K839" s="68" t="str">
        <f t="shared" si="278"/>
        <v/>
      </c>
      <c r="L839" s="68" t="str">
        <f t="shared" si="279"/>
        <v/>
      </c>
      <c r="M839" s="68"/>
      <c r="N839" s="72"/>
      <c r="O839" s="8"/>
    </row>
    <row r="840" spans="1:15" s="9" customFormat="1" ht="12" customHeight="1">
      <c r="A840" s="268"/>
      <c r="B840" s="75" t="s">
        <v>1563</v>
      </c>
      <c r="C840" s="75">
        <v>83566</v>
      </c>
      <c r="D840" s="151" t="s">
        <v>20</v>
      </c>
      <c r="E840" s="64" t="s">
        <v>344</v>
      </c>
      <c r="F840" s="68">
        <v>20</v>
      </c>
      <c r="G840" s="69"/>
      <c r="H840" s="69"/>
      <c r="I840" s="69">
        <f t="shared" si="276"/>
        <v>0</v>
      </c>
      <c r="J840" s="69">
        <f t="shared" si="277"/>
        <v>0</v>
      </c>
      <c r="K840" s="69">
        <f t="shared" si="278"/>
        <v>0</v>
      </c>
      <c r="L840" s="69">
        <f t="shared" si="279"/>
        <v>0</v>
      </c>
      <c r="M840" s="69"/>
      <c r="N840" s="72"/>
      <c r="O840" s="8"/>
    </row>
    <row r="841" spans="1:15" s="9" customFormat="1" ht="12" customHeight="1">
      <c r="A841" s="268"/>
      <c r="B841" s="75" t="s">
        <v>1565</v>
      </c>
      <c r="C841" s="75">
        <v>83387</v>
      </c>
      <c r="D841" s="151" t="s">
        <v>57</v>
      </c>
      <c r="E841" s="64" t="s">
        <v>344</v>
      </c>
      <c r="F841" s="68">
        <v>20</v>
      </c>
      <c r="G841" s="69"/>
      <c r="H841" s="69"/>
      <c r="I841" s="69">
        <f t="shared" si="276"/>
        <v>0</v>
      </c>
      <c r="J841" s="69">
        <f t="shared" si="277"/>
        <v>0</v>
      </c>
      <c r="K841" s="69">
        <f t="shared" si="278"/>
        <v>0</v>
      </c>
      <c r="L841" s="69">
        <f t="shared" si="279"/>
        <v>0</v>
      </c>
      <c r="M841" s="69"/>
      <c r="N841" s="72"/>
      <c r="O841" s="8"/>
    </row>
    <row r="842" spans="1:15" s="9" customFormat="1" ht="24" customHeight="1">
      <c r="A842" s="268"/>
      <c r="B842" s="75" t="s">
        <v>1566</v>
      </c>
      <c r="C842" s="75">
        <v>83417</v>
      </c>
      <c r="D842" s="151" t="s">
        <v>26</v>
      </c>
      <c r="E842" s="64" t="s">
        <v>345</v>
      </c>
      <c r="F842" s="68">
        <v>600</v>
      </c>
      <c r="G842" s="69"/>
      <c r="H842" s="69"/>
      <c r="I842" s="69">
        <f t="shared" si="276"/>
        <v>0</v>
      </c>
      <c r="J842" s="69">
        <f t="shared" si="277"/>
        <v>0</v>
      </c>
      <c r="K842" s="69">
        <f t="shared" si="278"/>
        <v>0</v>
      </c>
      <c r="L842" s="69">
        <f t="shared" si="279"/>
        <v>0</v>
      </c>
      <c r="M842" s="69"/>
      <c r="N842" s="72"/>
      <c r="O842" s="8"/>
    </row>
    <row r="843" spans="1:15" s="9" customFormat="1" ht="24" customHeight="1">
      <c r="A843" s="268"/>
      <c r="B843" s="75" t="s">
        <v>1567</v>
      </c>
      <c r="C843" s="75">
        <v>90146</v>
      </c>
      <c r="D843" s="77" t="s">
        <v>406</v>
      </c>
      <c r="E843" s="74" t="s">
        <v>345</v>
      </c>
      <c r="F843" s="68">
        <v>18</v>
      </c>
      <c r="G843" s="68"/>
      <c r="H843" s="68"/>
      <c r="I843" s="68">
        <f>IF(F843="","",G843+H843)</f>
        <v>0</v>
      </c>
      <c r="J843" s="68">
        <f>IF(F843="","",ROUND((F843*G843),2))</f>
        <v>0</v>
      </c>
      <c r="K843" s="68">
        <f>IF(F843="","",ROUND((F843*H843),2))</f>
        <v>0</v>
      </c>
      <c r="L843" s="68">
        <f>IF(F843="","",ROUND((F843*I843),2))</f>
        <v>0</v>
      </c>
      <c r="M843" s="68"/>
      <c r="N843" s="72"/>
      <c r="O843" s="8"/>
    </row>
    <row r="844" spans="1:15" s="9" customFormat="1" ht="24" customHeight="1">
      <c r="A844" s="268"/>
      <c r="B844" s="75" t="s">
        <v>1568</v>
      </c>
      <c r="C844" s="75">
        <v>73613</v>
      </c>
      <c r="D844" s="151" t="s">
        <v>49</v>
      </c>
      <c r="E844" s="64" t="s">
        <v>345</v>
      </c>
      <c r="F844" s="68">
        <v>75</v>
      </c>
      <c r="G844" s="69"/>
      <c r="H844" s="69"/>
      <c r="I844" s="69">
        <f t="shared" ref="I844" si="288">IF(F844="","",G844+H844)</f>
        <v>0</v>
      </c>
      <c r="J844" s="69">
        <f t="shared" ref="J844" si="289">IF(F844="","",ROUND((F844*G844),2))</f>
        <v>0</v>
      </c>
      <c r="K844" s="69">
        <f t="shared" ref="K844" si="290">IF(F844="","",ROUND((F844*H844),2))</f>
        <v>0</v>
      </c>
      <c r="L844" s="69">
        <f t="shared" ref="L844" si="291">IF(F844="","",ROUND((F844*I844),2))</f>
        <v>0</v>
      </c>
      <c r="M844" s="69"/>
      <c r="N844" s="72"/>
      <c r="O844" s="8"/>
    </row>
    <row r="845" spans="1:15" s="9" customFormat="1" ht="12" customHeight="1">
      <c r="A845" s="268"/>
      <c r="B845" s="75" t="s">
        <v>1569</v>
      </c>
      <c r="C845" s="75"/>
      <c r="D845" s="275" t="s">
        <v>1571</v>
      </c>
      <c r="E845" s="76"/>
      <c r="F845" s="68"/>
      <c r="G845" s="68"/>
      <c r="H845" s="68"/>
      <c r="I845" s="68" t="str">
        <f t="shared" si="276"/>
        <v/>
      </c>
      <c r="J845" s="68" t="str">
        <f t="shared" si="277"/>
        <v/>
      </c>
      <c r="K845" s="68" t="str">
        <f t="shared" si="278"/>
        <v/>
      </c>
      <c r="L845" s="68" t="str">
        <f t="shared" si="279"/>
        <v/>
      </c>
      <c r="M845" s="68"/>
      <c r="N845" s="72"/>
      <c r="O845" s="8"/>
    </row>
    <row r="846" spans="1:15" s="9" customFormat="1" ht="24" customHeight="1">
      <c r="A846" s="268"/>
      <c r="B846" s="75" t="s">
        <v>1570</v>
      </c>
      <c r="C846" s="75">
        <v>55866</v>
      </c>
      <c r="D846" s="151" t="s">
        <v>53</v>
      </c>
      <c r="E846" s="64" t="s">
        <v>345</v>
      </c>
      <c r="F846" s="68">
        <v>6</v>
      </c>
      <c r="G846" s="69"/>
      <c r="H846" s="69"/>
      <c r="I846" s="69">
        <f t="shared" si="276"/>
        <v>0</v>
      </c>
      <c r="J846" s="69">
        <f t="shared" si="277"/>
        <v>0</v>
      </c>
      <c r="K846" s="69">
        <f t="shared" si="278"/>
        <v>0</v>
      </c>
      <c r="L846" s="69">
        <f t="shared" si="279"/>
        <v>0</v>
      </c>
      <c r="M846" s="69"/>
      <c r="N846" s="72"/>
      <c r="O846" s="8"/>
    </row>
    <row r="847" spans="1:15" s="9" customFormat="1" ht="12.75" customHeight="1">
      <c r="A847" s="268"/>
      <c r="B847" s="75" t="s">
        <v>1572</v>
      </c>
      <c r="C847" s="75">
        <v>90452</v>
      </c>
      <c r="D847" s="77" t="s">
        <v>545</v>
      </c>
      <c r="E847" s="74" t="s">
        <v>344</v>
      </c>
      <c r="F847" s="68">
        <v>4</v>
      </c>
      <c r="G847" s="68"/>
      <c r="H847" s="68"/>
      <c r="I847" s="68">
        <f t="shared" si="276"/>
        <v>0</v>
      </c>
      <c r="J847" s="68">
        <f t="shared" si="277"/>
        <v>0</v>
      </c>
      <c r="K847" s="68">
        <f t="shared" si="278"/>
        <v>0</v>
      </c>
      <c r="L847" s="68">
        <f t="shared" si="279"/>
        <v>0</v>
      </c>
      <c r="M847" s="68"/>
      <c r="N847" s="72"/>
      <c r="O847" s="8"/>
    </row>
    <row r="848" spans="1:15" s="9" customFormat="1" ht="12.75" customHeight="1">
      <c r="A848" s="268"/>
      <c r="B848" s="75" t="s">
        <v>1573</v>
      </c>
      <c r="C848" s="75">
        <v>90407</v>
      </c>
      <c r="D848" s="77" t="s">
        <v>500</v>
      </c>
      <c r="E848" s="74" t="s">
        <v>245</v>
      </c>
      <c r="F848" s="68">
        <v>4</v>
      </c>
      <c r="G848" s="68"/>
      <c r="H848" s="68"/>
      <c r="I848" s="68">
        <f t="shared" si="276"/>
        <v>0</v>
      </c>
      <c r="J848" s="68">
        <f t="shared" si="277"/>
        <v>0</v>
      </c>
      <c r="K848" s="68">
        <f t="shared" si="278"/>
        <v>0</v>
      </c>
      <c r="L848" s="68">
        <f t="shared" si="279"/>
        <v>0</v>
      </c>
      <c r="M848" s="68"/>
      <c r="N848" s="72"/>
      <c r="O848" s="8"/>
    </row>
    <row r="849" spans="1:15" s="9" customFormat="1" ht="24" customHeight="1">
      <c r="A849" s="268"/>
      <c r="B849" s="75" t="s">
        <v>1574</v>
      </c>
      <c r="C849" s="75">
        <v>83422</v>
      </c>
      <c r="D849" s="151" t="s">
        <v>29</v>
      </c>
      <c r="E849" s="64" t="s">
        <v>345</v>
      </c>
      <c r="F849" s="68">
        <v>24</v>
      </c>
      <c r="G849" s="69"/>
      <c r="H849" s="69"/>
      <c r="I849" s="69">
        <f t="shared" si="276"/>
        <v>0</v>
      </c>
      <c r="J849" s="69">
        <f t="shared" si="277"/>
        <v>0</v>
      </c>
      <c r="K849" s="69">
        <f t="shared" si="278"/>
        <v>0</v>
      </c>
      <c r="L849" s="69">
        <f t="shared" si="279"/>
        <v>0</v>
      </c>
      <c r="M849" s="69"/>
      <c r="N849" s="72"/>
      <c r="O849" s="8"/>
    </row>
    <row r="850" spans="1:15" s="9" customFormat="1" ht="24" customHeight="1">
      <c r="A850" s="268"/>
      <c r="B850" s="75" t="s">
        <v>1575</v>
      </c>
      <c r="C850" s="75">
        <v>83421</v>
      </c>
      <c r="D850" s="151" t="s">
        <v>28</v>
      </c>
      <c r="E850" s="64" t="s">
        <v>345</v>
      </c>
      <c r="F850" s="68">
        <v>6</v>
      </c>
      <c r="G850" s="69"/>
      <c r="H850" s="69"/>
      <c r="I850" s="69">
        <f t="shared" si="276"/>
        <v>0</v>
      </c>
      <c r="J850" s="69">
        <f t="shared" si="277"/>
        <v>0</v>
      </c>
      <c r="K850" s="69">
        <f t="shared" si="278"/>
        <v>0</v>
      </c>
      <c r="L850" s="69">
        <f t="shared" si="279"/>
        <v>0</v>
      </c>
      <c r="M850" s="69"/>
      <c r="N850" s="72"/>
      <c r="O850" s="8"/>
    </row>
    <row r="851" spans="1:15" s="9" customFormat="1" ht="12" customHeight="1">
      <c r="A851" s="268"/>
      <c r="B851" s="75" t="s">
        <v>1576</v>
      </c>
      <c r="C851" s="75"/>
      <c r="D851" s="275" t="s">
        <v>1578</v>
      </c>
      <c r="E851" s="76"/>
      <c r="F851" s="68"/>
      <c r="G851" s="68"/>
      <c r="H851" s="68"/>
      <c r="I851" s="68" t="str">
        <f t="shared" si="276"/>
        <v/>
      </c>
      <c r="J851" s="68" t="str">
        <f t="shared" si="277"/>
        <v/>
      </c>
      <c r="K851" s="68" t="str">
        <f t="shared" si="278"/>
        <v/>
      </c>
      <c r="L851" s="68" t="str">
        <f t="shared" si="279"/>
        <v/>
      </c>
      <c r="M851" s="68"/>
      <c r="N851" s="72"/>
      <c r="O851" s="8"/>
    </row>
    <row r="852" spans="1:15" s="9" customFormat="1" ht="12" customHeight="1">
      <c r="A852" s="268"/>
      <c r="B852" s="75" t="s">
        <v>1577</v>
      </c>
      <c r="C852" s="75">
        <v>83566</v>
      </c>
      <c r="D852" s="151" t="s">
        <v>20</v>
      </c>
      <c r="E852" s="64" t="s">
        <v>344</v>
      </c>
      <c r="F852" s="68">
        <v>17</v>
      </c>
      <c r="G852" s="69"/>
      <c r="H852" s="69"/>
      <c r="I852" s="69">
        <f t="shared" si="276"/>
        <v>0</v>
      </c>
      <c r="J852" s="69">
        <f t="shared" si="277"/>
        <v>0</v>
      </c>
      <c r="K852" s="69">
        <f t="shared" si="278"/>
        <v>0</v>
      </c>
      <c r="L852" s="69">
        <f t="shared" si="279"/>
        <v>0</v>
      </c>
      <c r="M852" s="69"/>
      <c r="N852" s="72"/>
      <c r="O852" s="8"/>
    </row>
    <row r="853" spans="1:15" s="9" customFormat="1" ht="12" customHeight="1">
      <c r="A853" s="268"/>
      <c r="B853" s="75" t="s">
        <v>1579</v>
      </c>
      <c r="C853" s="75">
        <v>83387</v>
      </c>
      <c r="D853" s="151" t="s">
        <v>57</v>
      </c>
      <c r="E853" s="64" t="s">
        <v>344</v>
      </c>
      <c r="F853" s="68">
        <v>17</v>
      </c>
      <c r="G853" s="69"/>
      <c r="H853" s="69"/>
      <c r="I853" s="69">
        <f t="shared" si="276"/>
        <v>0</v>
      </c>
      <c r="J853" s="69">
        <f t="shared" si="277"/>
        <v>0</v>
      </c>
      <c r="K853" s="69">
        <f t="shared" si="278"/>
        <v>0</v>
      </c>
      <c r="L853" s="69">
        <f t="shared" si="279"/>
        <v>0</v>
      </c>
      <c r="M853" s="69"/>
      <c r="N853" s="72"/>
      <c r="O853" s="8"/>
    </row>
    <row r="854" spans="1:15" s="9" customFormat="1" ht="24" customHeight="1">
      <c r="A854" s="268"/>
      <c r="B854" s="75" t="s">
        <v>1580</v>
      </c>
      <c r="C854" s="75">
        <v>83417</v>
      </c>
      <c r="D854" s="151" t="s">
        <v>26</v>
      </c>
      <c r="E854" s="64" t="s">
        <v>345</v>
      </c>
      <c r="F854" s="68">
        <v>900</v>
      </c>
      <c r="G854" s="69"/>
      <c r="H854" s="69"/>
      <c r="I854" s="69">
        <f t="shared" si="276"/>
        <v>0</v>
      </c>
      <c r="J854" s="69">
        <f t="shared" si="277"/>
        <v>0</v>
      </c>
      <c r="K854" s="69">
        <f t="shared" si="278"/>
        <v>0</v>
      </c>
      <c r="L854" s="69">
        <f t="shared" si="279"/>
        <v>0</v>
      </c>
      <c r="M854" s="69"/>
      <c r="N854" s="72"/>
      <c r="O854" s="8"/>
    </row>
    <row r="855" spans="1:15" s="9" customFormat="1" ht="24" customHeight="1">
      <c r="A855" s="268"/>
      <c r="B855" s="75" t="s">
        <v>1581</v>
      </c>
      <c r="C855" s="75">
        <v>73613</v>
      </c>
      <c r="D855" s="151" t="s">
        <v>49</v>
      </c>
      <c r="E855" s="64" t="s">
        <v>345</v>
      </c>
      <c r="F855" s="68">
        <v>600</v>
      </c>
      <c r="G855" s="69"/>
      <c r="H855" s="69"/>
      <c r="I855" s="69">
        <f t="shared" si="276"/>
        <v>0</v>
      </c>
      <c r="J855" s="69">
        <f t="shared" si="277"/>
        <v>0</v>
      </c>
      <c r="K855" s="69">
        <f t="shared" si="278"/>
        <v>0</v>
      </c>
      <c r="L855" s="69">
        <f t="shared" si="279"/>
        <v>0</v>
      </c>
      <c r="M855" s="69"/>
      <c r="N855" s="72"/>
      <c r="O855" s="8"/>
    </row>
    <row r="856" spans="1:15" s="9" customFormat="1" ht="12" customHeight="1">
      <c r="A856" s="268"/>
      <c r="B856" s="75" t="s">
        <v>1582</v>
      </c>
      <c r="C856" s="75"/>
      <c r="D856" s="275" t="s">
        <v>1584</v>
      </c>
      <c r="E856" s="76"/>
      <c r="F856" s="68"/>
      <c r="G856" s="68"/>
      <c r="H856" s="68"/>
      <c r="I856" s="68" t="str">
        <f t="shared" si="276"/>
        <v/>
      </c>
      <c r="J856" s="68" t="str">
        <f t="shared" si="277"/>
        <v/>
      </c>
      <c r="K856" s="68" t="str">
        <f t="shared" si="278"/>
        <v/>
      </c>
      <c r="L856" s="68" t="str">
        <f t="shared" si="279"/>
        <v/>
      </c>
      <c r="M856" s="68"/>
      <c r="N856" s="72"/>
      <c r="O856" s="8"/>
    </row>
    <row r="857" spans="1:15" s="9" customFormat="1" ht="36" customHeight="1">
      <c r="A857" s="268"/>
      <c r="B857" s="75" t="s">
        <v>1583</v>
      </c>
      <c r="C857" s="75" t="s">
        <v>237</v>
      </c>
      <c r="D857" s="77" t="s">
        <v>238</v>
      </c>
      <c r="E857" s="74" t="s">
        <v>344</v>
      </c>
      <c r="F857" s="68">
        <v>1</v>
      </c>
      <c r="G857" s="68"/>
      <c r="H857" s="68"/>
      <c r="I857" s="68">
        <f t="shared" si="276"/>
        <v>0</v>
      </c>
      <c r="J857" s="68">
        <f t="shared" si="277"/>
        <v>0</v>
      </c>
      <c r="K857" s="68">
        <f t="shared" si="278"/>
        <v>0</v>
      </c>
      <c r="L857" s="68">
        <f t="shared" si="279"/>
        <v>0</v>
      </c>
      <c r="M857" s="68"/>
      <c r="N857" s="72"/>
      <c r="O857" s="8"/>
    </row>
    <row r="858" spans="1:15" s="9" customFormat="1" ht="24" customHeight="1">
      <c r="A858" s="268"/>
      <c r="B858" s="75" t="s">
        <v>1585</v>
      </c>
      <c r="C858" s="75" t="s">
        <v>171</v>
      </c>
      <c r="D858" s="77" t="s">
        <v>172</v>
      </c>
      <c r="E858" s="74" t="s">
        <v>344</v>
      </c>
      <c r="F858" s="68">
        <v>1</v>
      </c>
      <c r="G858" s="68"/>
      <c r="H858" s="68"/>
      <c r="I858" s="68">
        <f t="shared" si="276"/>
        <v>0</v>
      </c>
      <c r="J858" s="68">
        <f t="shared" si="277"/>
        <v>0</v>
      </c>
      <c r="K858" s="68">
        <f t="shared" si="278"/>
        <v>0</v>
      </c>
      <c r="L858" s="68">
        <f t="shared" si="279"/>
        <v>0</v>
      </c>
      <c r="M858" s="68"/>
      <c r="N858" s="72"/>
      <c r="O858" s="8"/>
    </row>
    <row r="859" spans="1:15" s="9" customFormat="1" ht="24" customHeight="1">
      <c r="A859" s="268"/>
      <c r="B859" s="75" t="s">
        <v>1586</v>
      </c>
      <c r="C859" s="75" t="s">
        <v>169</v>
      </c>
      <c r="D859" s="77" t="s">
        <v>170</v>
      </c>
      <c r="E859" s="74" t="s">
        <v>344</v>
      </c>
      <c r="F859" s="68">
        <v>14</v>
      </c>
      <c r="G859" s="68"/>
      <c r="H859" s="68"/>
      <c r="I859" s="68">
        <f t="shared" si="276"/>
        <v>0</v>
      </c>
      <c r="J859" s="68">
        <f t="shared" si="277"/>
        <v>0</v>
      </c>
      <c r="K859" s="68">
        <f t="shared" si="278"/>
        <v>0</v>
      </c>
      <c r="L859" s="68">
        <f t="shared" si="279"/>
        <v>0</v>
      </c>
      <c r="M859" s="68"/>
      <c r="N859" s="72"/>
      <c r="O859" s="8"/>
    </row>
    <row r="860" spans="1:15" s="9" customFormat="1" ht="12.75" customHeight="1">
      <c r="A860" s="268"/>
      <c r="B860" s="75" t="s">
        <v>1587</v>
      </c>
      <c r="C860" s="75">
        <v>90141</v>
      </c>
      <c r="D860" s="77" t="s">
        <v>405</v>
      </c>
      <c r="E860" s="74" t="s">
        <v>344</v>
      </c>
      <c r="F860" s="68">
        <v>3</v>
      </c>
      <c r="G860" s="68"/>
      <c r="H860" s="68"/>
      <c r="I860" s="68">
        <f t="shared" si="276"/>
        <v>0</v>
      </c>
      <c r="J860" s="68">
        <f t="shared" si="277"/>
        <v>0</v>
      </c>
      <c r="K860" s="68">
        <f t="shared" si="278"/>
        <v>0</v>
      </c>
      <c r="L860" s="68">
        <f t="shared" si="279"/>
        <v>0</v>
      </c>
      <c r="M860" s="68"/>
      <c r="N860" s="72"/>
      <c r="O860" s="8"/>
    </row>
    <row r="861" spans="1:15" s="9" customFormat="1" ht="12.75" customHeight="1">
      <c r="A861" s="268"/>
      <c r="B861" s="75" t="s">
        <v>1588</v>
      </c>
      <c r="C861" s="75">
        <v>90422</v>
      </c>
      <c r="D861" s="77" t="s">
        <v>515</v>
      </c>
      <c r="E861" s="74" t="s">
        <v>345</v>
      </c>
      <c r="F861" s="68">
        <v>20</v>
      </c>
      <c r="G861" s="68"/>
      <c r="H861" s="68"/>
      <c r="I861" s="68">
        <f t="shared" si="276"/>
        <v>0</v>
      </c>
      <c r="J861" s="68">
        <f t="shared" si="277"/>
        <v>0</v>
      </c>
      <c r="K861" s="68">
        <f t="shared" si="278"/>
        <v>0</v>
      </c>
      <c r="L861" s="68">
        <f t="shared" si="279"/>
        <v>0</v>
      </c>
      <c r="M861" s="68"/>
      <c r="N861" s="72"/>
      <c r="O861" s="8"/>
    </row>
    <row r="862" spans="1:15" s="9" customFormat="1" ht="12.75" customHeight="1">
      <c r="A862" s="268"/>
      <c r="B862" s="75" t="s">
        <v>1589</v>
      </c>
      <c r="C862" s="75">
        <v>90453</v>
      </c>
      <c r="D862" s="77" t="s">
        <v>546</v>
      </c>
      <c r="E862" s="74" t="s">
        <v>344</v>
      </c>
      <c r="F862" s="68">
        <v>4</v>
      </c>
      <c r="G862" s="68"/>
      <c r="H862" s="68"/>
      <c r="I862" s="68">
        <f t="shared" si="276"/>
        <v>0</v>
      </c>
      <c r="J862" s="68">
        <f t="shared" si="277"/>
        <v>0</v>
      </c>
      <c r="K862" s="68">
        <f t="shared" si="278"/>
        <v>0</v>
      </c>
      <c r="L862" s="68">
        <f t="shared" si="279"/>
        <v>0</v>
      </c>
      <c r="M862" s="68"/>
      <c r="N862" s="72"/>
      <c r="O862" s="8"/>
    </row>
    <row r="863" spans="1:15" s="9" customFormat="1" ht="12.75" customHeight="1">
      <c r="A863" s="268"/>
      <c r="B863" s="75" t="s">
        <v>1590</v>
      </c>
      <c r="C863" s="75">
        <v>90303</v>
      </c>
      <c r="D863" s="77" t="s">
        <v>441</v>
      </c>
      <c r="E863" s="74" t="s">
        <v>245</v>
      </c>
      <c r="F863" s="68">
        <v>4</v>
      </c>
      <c r="G863" s="68"/>
      <c r="H863" s="68"/>
      <c r="I863" s="68">
        <f t="shared" si="276"/>
        <v>0</v>
      </c>
      <c r="J863" s="68">
        <f t="shared" si="277"/>
        <v>0</v>
      </c>
      <c r="K863" s="68">
        <f t="shared" si="278"/>
        <v>0</v>
      </c>
      <c r="L863" s="68">
        <f t="shared" si="279"/>
        <v>0</v>
      </c>
      <c r="M863" s="68"/>
      <c r="N863" s="72"/>
      <c r="O863" s="8"/>
    </row>
    <row r="864" spans="1:15" s="9" customFormat="1" ht="24" customHeight="1">
      <c r="A864" s="268"/>
      <c r="B864" s="75" t="s">
        <v>1591</v>
      </c>
      <c r="C864" s="75">
        <v>83420</v>
      </c>
      <c r="D864" s="151" t="s">
        <v>27</v>
      </c>
      <c r="E864" s="64" t="s">
        <v>345</v>
      </c>
      <c r="F864" s="68">
        <v>100</v>
      </c>
      <c r="G864" s="69"/>
      <c r="H864" s="69"/>
      <c r="I864" s="69">
        <f t="shared" si="276"/>
        <v>0</v>
      </c>
      <c r="J864" s="69">
        <f t="shared" si="277"/>
        <v>0</v>
      </c>
      <c r="K864" s="69">
        <f t="shared" si="278"/>
        <v>0</v>
      </c>
      <c r="L864" s="69">
        <f t="shared" si="279"/>
        <v>0</v>
      </c>
      <c r="M864" s="69"/>
      <c r="N864" s="72"/>
      <c r="O864" s="8"/>
    </row>
    <row r="865" spans="1:15" s="9" customFormat="1" ht="12" customHeight="1">
      <c r="A865" s="268"/>
      <c r="B865" s="75" t="s">
        <v>1592</v>
      </c>
      <c r="C865" s="75"/>
      <c r="D865" s="275" t="s">
        <v>1594</v>
      </c>
      <c r="E865" s="76"/>
      <c r="F865" s="68"/>
      <c r="G865" s="68"/>
      <c r="H865" s="68"/>
      <c r="I865" s="68" t="str">
        <f t="shared" si="276"/>
        <v/>
      </c>
      <c r="J865" s="68" t="str">
        <f t="shared" si="277"/>
        <v/>
      </c>
      <c r="K865" s="68" t="str">
        <f t="shared" si="278"/>
        <v/>
      </c>
      <c r="L865" s="68" t="str">
        <f t="shared" si="279"/>
        <v/>
      </c>
      <c r="M865" s="68"/>
      <c r="N865" s="72"/>
      <c r="O865" s="8"/>
    </row>
    <row r="866" spans="1:15" s="9" customFormat="1" ht="12.75" customHeight="1">
      <c r="A866" s="268"/>
      <c r="B866" s="75" t="s">
        <v>1593</v>
      </c>
      <c r="C866" s="75">
        <v>90442</v>
      </c>
      <c r="D866" s="77" t="s">
        <v>535</v>
      </c>
      <c r="E866" s="74" t="s">
        <v>344</v>
      </c>
      <c r="F866" s="68">
        <v>14</v>
      </c>
      <c r="G866" s="68"/>
      <c r="H866" s="68"/>
      <c r="I866" s="68">
        <f t="shared" ref="I866:I868" si="292">IF(F866="","",G866+H866)</f>
        <v>0</v>
      </c>
      <c r="J866" s="68">
        <f t="shared" ref="J866:J868" si="293">IF(F866="","",ROUND((F866*G866),2))</f>
        <v>0</v>
      </c>
      <c r="K866" s="68">
        <f t="shared" ref="K866:K868" si="294">IF(F866="","",ROUND((F866*H866),2))</f>
        <v>0</v>
      </c>
      <c r="L866" s="68">
        <f t="shared" ref="L866:L868" si="295">IF(F866="","",ROUND((F866*I866),2))</f>
        <v>0</v>
      </c>
      <c r="M866" s="68"/>
      <c r="N866" s="72"/>
      <c r="O866" s="8"/>
    </row>
    <row r="867" spans="1:15" s="9" customFormat="1" ht="12">
      <c r="A867" s="268"/>
      <c r="B867" s="75" t="s">
        <v>1595</v>
      </c>
      <c r="C867" s="75">
        <v>90449</v>
      </c>
      <c r="D867" s="77" t="s">
        <v>542</v>
      </c>
      <c r="E867" s="74" t="s">
        <v>344</v>
      </c>
      <c r="F867" s="68">
        <v>420</v>
      </c>
      <c r="G867" s="68"/>
      <c r="H867" s="68"/>
      <c r="I867" s="68">
        <f t="shared" si="292"/>
        <v>0</v>
      </c>
      <c r="J867" s="68">
        <f t="shared" si="293"/>
        <v>0</v>
      </c>
      <c r="K867" s="68">
        <f t="shared" si="294"/>
        <v>0</v>
      </c>
      <c r="L867" s="68">
        <f t="shared" si="295"/>
        <v>0</v>
      </c>
      <c r="M867" s="68"/>
      <c r="N867" s="72"/>
      <c r="O867" s="8"/>
    </row>
    <row r="868" spans="1:15" s="9" customFormat="1" ht="24" customHeight="1">
      <c r="A868" s="268"/>
      <c r="B868" s="75" t="s">
        <v>1596</v>
      </c>
      <c r="C868" s="75" t="s">
        <v>161</v>
      </c>
      <c r="D868" s="77" t="s">
        <v>162</v>
      </c>
      <c r="E868" s="74" t="s">
        <v>344</v>
      </c>
      <c r="F868" s="68">
        <v>14</v>
      </c>
      <c r="G868" s="68"/>
      <c r="H868" s="68"/>
      <c r="I868" s="68">
        <f t="shared" si="292"/>
        <v>0</v>
      </c>
      <c r="J868" s="68">
        <f t="shared" si="293"/>
        <v>0</v>
      </c>
      <c r="K868" s="68">
        <f t="shared" si="294"/>
        <v>0</v>
      </c>
      <c r="L868" s="68">
        <f t="shared" si="295"/>
        <v>0</v>
      </c>
      <c r="M868" s="68"/>
      <c r="N868" s="72"/>
      <c r="O868" s="8"/>
    </row>
    <row r="869" spans="1:15" s="9" customFormat="1" ht="24">
      <c r="A869" s="268"/>
      <c r="B869" s="75" t="s">
        <v>1597</v>
      </c>
      <c r="C869" s="75">
        <v>90129</v>
      </c>
      <c r="D869" s="77" t="s">
        <v>403</v>
      </c>
      <c r="E869" s="74" t="s">
        <v>345</v>
      </c>
      <c r="F869" s="68">
        <v>13</v>
      </c>
      <c r="G869" s="68"/>
      <c r="H869" s="68"/>
      <c r="I869" s="68">
        <f>IF(F869="","",G869+H869)</f>
        <v>0</v>
      </c>
      <c r="J869" s="68">
        <f>IF(F869="","",ROUND((F869*G869),2))</f>
        <v>0</v>
      </c>
      <c r="K869" s="68">
        <f>IF(F869="","",ROUND((F869*H869),2))</f>
        <v>0</v>
      </c>
      <c r="L869" s="68">
        <f>IF(F869="","",ROUND((F869*I869),2))</f>
        <v>0</v>
      </c>
      <c r="M869" s="68"/>
      <c r="N869" s="72"/>
      <c r="O869" s="8"/>
    </row>
    <row r="870" spans="1:15" s="9" customFormat="1" ht="24" customHeight="1">
      <c r="A870" s="268"/>
      <c r="B870" s="75" t="s">
        <v>1598</v>
      </c>
      <c r="C870" s="75" t="s">
        <v>50</v>
      </c>
      <c r="D870" s="77" t="s">
        <v>51</v>
      </c>
      <c r="E870" s="74" t="s">
        <v>345</v>
      </c>
      <c r="F870" s="68">
        <v>100</v>
      </c>
      <c r="G870" s="68"/>
      <c r="H870" s="68"/>
      <c r="I870" s="68">
        <f t="shared" ref="I870:I871" si="296">IF(F870="","",G870+H870)</f>
        <v>0</v>
      </c>
      <c r="J870" s="68">
        <f t="shared" ref="J870:J871" si="297">IF(F870="","",ROUND((F870*G870),2))</f>
        <v>0</v>
      </c>
      <c r="K870" s="68">
        <f t="shared" ref="K870:K871" si="298">IF(F870="","",ROUND((F870*H870),2))</f>
        <v>0</v>
      </c>
      <c r="L870" s="68">
        <f t="shared" ref="L870:L871" si="299">IF(F870="","",ROUND((F870*I870),2))</f>
        <v>0</v>
      </c>
      <c r="M870" s="68"/>
      <c r="N870" s="72"/>
      <c r="O870" s="8"/>
    </row>
    <row r="871" spans="1:15" s="9" customFormat="1" ht="24" customHeight="1">
      <c r="A871" s="268"/>
      <c r="B871" s="75" t="s">
        <v>1599</v>
      </c>
      <c r="C871" s="75" t="s">
        <v>152</v>
      </c>
      <c r="D871" s="77" t="s">
        <v>153</v>
      </c>
      <c r="E871" s="74" t="s">
        <v>345</v>
      </c>
      <c r="F871" s="68">
        <v>1400</v>
      </c>
      <c r="G871" s="68"/>
      <c r="H871" s="68"/>
      <c r="I871" s="68">
        <f t="shared" si="296"/>
        <v>0</v>
      </c>
      <c r="J871" s="68">
        <f t="shared" si="297"/>
        <v>0</v>
      </c>
      <c r="K871" s="68">
        <f t="shared" si="298"/>
        <v>0</v>
      </c>
      <c r="L871" s="68">
        <f t="shared" si="299"/>
        <v>0</v>
      </c>
      <c r="M871" s="68"/>
      <c r="N871" s="72"/>
      <c r="O871" s="8"/>
    </row>
    <row r="872" spans="1:15" s="9" customFormat="1" ht="12" customHeight="1">
      <c r="A872" s="268"/>
      <c r="B872" s="75" t="s">
        <v>1600</v>
      </c>
      <c r="C872" s="75"/>
      <c r="D872" s="275" t="s">
        <v>1602</v>
      </c>
      <c r="E872" s="76"/>
      <c r="F872" s="68"/>
      <c r="G872" s="68"/>
      <c r="H872" s="68"/>
      <c r="I872" s="68" t="str">
        <f t="shared" ref="I872:I929" si="300">IF(F872="","",G872+H872)</f>
        <v/>
      </c>
      <c r="J872" s="68" t="str">
        <f t="shared" ref="J872:J929" si="301">IF(F872="","",ROUND((F872*G872),2))</f>
        <v/>
      </c>
      <c r="K872" s="68" t="str">
        <f t="shared" ref="K872:K929" si="302">IF(F872="","",ROUND((F872*H872),2))</f>
        <v/>
      </c>
      <c r="L872" s="68" t="str">
        <f t="shared" ref="L872:L929" si="303">IF(F872="","",ROUND((F872*I872),2))</f>
        <v/>
      </c>
      <c r="M872" s="68"/>
      <c r="N872" s="72"/>
      <c r="O872" s="8"/>
    </row>
    <row r="873" spans="1:15" s="9" customFormat="1" ht="36" customHeight="1">
      <c r="A873" s="268"/>
      <c r="B873" s="75" t="s">
        <v>1601</v>
      </c>
      <c r="C873" s="75" t="s">
        <v>237</v>
      </c>
      <c r="D873" s="77" t="s">
        <v>238</v>
      </c>
      <c r="E873" s="74" t="s">
        <v>344</v>
      </c>
      <c r="F873" s="68">
        <v>1</v>
      </c>
      <c r="G873" s="68"/>
      <c r="H873" s="68"/>
      <c r="I873" s="68">
        <f t="shared" si="300"/>
        <v>0</v>
      </c>
      <c r="J873" s="68">
        <f t="shared" si="301"/>
        <v>0</v>
      </c>
      <c r="K873" s="68">
        <f t="shared" si="302"/>
        <v>0</v>
      </c>
      <c r="L873" s="68">
        <f t="shared" si="303"/>
        <v>0</v>
      </c>
      <c r="M873" s="68"/>
      <c r="N873" s="72"/>
      <c r="O873" s="8"/>
    </row>
    <row r="874" spans="1:15" s="9" customFormat="1" ht="24" customHeight="1">
      <c r="A874" s="268"/>
      <c r="B874" s="75" t="s">
        <v>1603</v>
      </c>
      <c r="C874" s="75" t="s">
        <v>171</v>
      </c>
      <c r="D874" s="77" t="s">
        <v>172</v>
      </c>
      <c r="E874" s="74" t="s">
        <v>344</v>
      </c>
      <c r="F874" s="68">
        <v>1</v>
      </c>
      <c r="G874" s="68"/>
      <c r="H874" s="68"/>
      <c r="I874" s="68">
        <f t="shared" si="300"/>
        <v>0</v>
      </c>
      <c r="J874" s="68">
        <f t="shared" si="301"/>
        <v>0</v>
      </c>
      <c r="K874" s="68">
        <f t="shared" si="302"/>
        <v>0</v>
      </c>
      <c r="L874" s="68">
        <f t="shared" si="303"/>
        <v>0</v>
      </c>
      <c r="M874" s="68"/>
      <c r="N874" s="72"/>
      <c r="O874" s="8"/>
    </row>
    <row r="875" spans="1:15" s="9" customFormat="1" ht="24" customHeight="1">
      <c r="A875" s="268"/>
      <c r="B875" s="75" t="s">
        <v>1604</v>
      </c>
      <c r="C875" s="75" t="s">
        <v>171</v>
      </c>
      <c r="D875" s="77" t="s">
        <v>172</v>
      </c>
      <c r="E875" s="74" t="s">
        <v>344</v>
      </c>
      <c r="F875" s="68">
        <v>1</v>
      </c>
      <c r="G875" s="68"/>
      <c r="H875" s="68"/>
      <c r="I875" s="68">
        <f t="shared" si="300"/>
        <v>0</v>
      </c>
      <c r="J875" s="68">
        <f t="shared" si="301"/>
        <v>0</v>
      </c>
      <c r="K875" s="68">
        <f t="shared" si="302"/>
        <v>0</v>
      </c>
      <c r="L875" s="68">
        <f t="shared" si="303"/>
        <v>0</v>
      </c>
      <c r="M875" s="68"/>
      <c r="N875" s="72"/>
      <c r="O875" s="8"/>
    </row>
    <row r="876" spans="1:15" s="9" customFormat="1" ht="24" customHeight="1">
      <c r="A876" s="268"/>
      <c r="B876" s="75" t="s">
        <v>1605</v>
      </c>
      <c r="C876" s="75" t="s">
        <v>169</v>
      </c>
      <c r="D876" s="77" t="s">
        <v>170</v>
      </c>
      <c r="E876" s="74" t="s">
        <v>344</v>
      </c>
      <c r="F876" s="68">
        <v>11</v>
      </c>
      <c r="G876" s="68"/>
      <c r="H876" s="68"/>
      <c r="I876" s="68">
        <f t="shared" si="300"/>
        <v>0</v>
      </c>
      <c r="J876" s="68">
        <f t="shared" si="301"/>
        <v>0</v>
      </c>
      <c r="K876" s="68">
        <f t="shared" si="302"/>
        <v>0</v>
      </c>
      <c r="L876" s="68">
        <f t="shared" si="303"/>
        <v>0</v>
      </c>
      <c r="M876" s="68"/>
      <c r="N876" s="72"/>
      <c r="O876" s="8"/>
    </row>
    <row r="877" spans="1:15" s="9" customFormat="1" ht="12.75" customHeight="1">
      <c r="A877" s="268"/>
      <c r="B877" s="75" t="s">
        <v>1606</v>
      </c>
      <c r="C877" s="75">
        <v>90141</v>
      </c>
      <c r="D877" s="77" t="s">
        <v>405</v>
      </c>
      <c r="E877" s="74" t="s">
        <v>344</v>
      </c>
      <c r="F877" s="68">
        <v>3</v>
      </c>
      <c r="G877" s="68"/>
      <c r="H877" s="68"/>
      <c r="I877" s="68">
        <f t="shared" si="300"/>
        <v>0</v>
      </c>
      <c r="J877" s="68">
        <f t="shared" si="301"/>
        <v>0</v>
      </c>
      <c r="K877" s="68">
        <f t="shared" si="302"/>
        <v>0</v>
      </c>
      <c r="L877" s="68">
        <f t="shared" si="303"/>
        <v>0</v>
      </c>
      <c r="M877" s="68"/>
      <c r="N877" s="72"/>
      <c r="O877" s="8"/>
    </row>
    <row r="878" spans="1:15" s="9" customFormat="1" ht="12.75" customHeight="1">
      <c r="A878" s="268"/>
      <c r="B878" s="75" t="s">
        <v>1607</v>
      </c>
      <c r="C878" s="75">
        <v>90422</v>
      </c>
      <c r="D878" s="77" t="s">
        <v>515</v>
      </c>
      <c r="E878" s="74" t="s">
        <v>345</v>
      </c>
      <c r="F878" s="68">
        <v>47</v>
      </c>
      <c r="G878" s="68"/>
      <c r="H878" s="68"/>
      <c r="I878" s="68">
        <f t="shared" si="300"/>
        <v>0</v>
      </c>
      <c r="J878" s="68">
        <f t="shared" si="301"/>
        <v>0</v>
      </c>
      <c r="K878" s="68">
        <f t="shared" si="302"/>
        <v>0</v>
      </c>
      <c r="L878" s="68">
        <f t="shared" si="303"/>
        <v>0</v>
      </c>
      <c r="M878" s="68"/>
      <c r="N878" s="72"/>
      <c r="O878" s="8"/>
    </row>
    <row r="879" spans="1:15" s="9" customFormat="1" ht="12.75" customHeight="1">
      <c r="A879" s="268"/>
      <c r="B879" s="75" t="s">
        <v>1608</v>
      </c>
      <c r="C879" s="75">
        <v>90453</v>
      </c>
      <c r="D879" s="77" t="s">
        <v>546</v>
      </c>
      <c r="E879" s="74" t="s">
        <v>344</v>
      </c>
      <c r="F879" s="68">
        <v>4</v>
      </c>
      <c r="G879" s="68"/>
      <c r="H879" s="68"/>
      <c r="I879" s="68">
        <f t="shared" si="300"/>
        <v>0</v>
      </c>
      <c r="J879" s="68">
        <f t="shared" si="301"/>
        <v>0</v>
      </c>
      <c r="K879" s="68">
        <f t="shared" si="302"/>
        <v>0</v>
      </c>
      <c r="L879" s="68">
        <f t="shared" si="303"/>
        <v>0</v>
      </c>
      <c r="M879" s="68"/>
      <c r="N879" s="72"/>
      <c r="O879" s="8"/>
    </row>
    <row r="880" spans="1:15" s="9" customFormat="1" ht="12.75" customHeight="1">
      <c r="A880" s="268"/>
      <c r="B880" s="75" t="s">
        <v>1609</v>
      </c>
      <c r="C880" s="75">
        <v>90303</v>
      </c>
      <c r="D880" s="77" t="s">
        <v>441</v>
      </c>
      <c r="E880" s="74" t="s">
        <v>245</v>
      </c>
      <c r="F880" s="68">
        <v>4</v>
      </c>
      <c r="G880" s="68"/>
      <c r="H880" s="68"/>
      <c r="I880" s="68">
        <f t="shared" si="300"/>
        <v>0</v>
      </c>
      <c r="J880" s="68">
        <f t="shared" si="301"/>
        <v>0</v>
      </c>
      <c r="K880" s="68">
        <f t="shared" si="302"/>
        <v>0</v>
      </c>
      <c r="L880" s="68">
        <f t="shared" si="303"/>
        <v>0</v>
      </c>
      <c r="M880" s="68"/>
      <c r="N880" s="72"/>
      <c r="O880" s="8"/>
    </row>
    <row r="881" spans="1:15" s="9" customFormat="1" ht="24" customHeight="1">
      <c r="A881" s="268"/>
      <c r="B881" s="75" t="s">
        <v>1610</v>
      </c>
      <c r="C881" s="75">
        <v>83421</v>
      </c>
      <c r="D881" s="151" t="s">
        <v>28</v>
      </c>
      <c r="E881" s="64" t="s">
        <v>345</v>
      </c>
      <c r="F881" s="68">
        <v>235</v>
      </c>
      <c r="G881" s="69"/>
      <c r="H881" s="69"/>
      <c r="I881" s="69">
        <f t="shared" si="300"/>
        <v>0</v>
      </c>
      <c r="J881" s="69">
        <f t="shared" si="301"/>
        <v>0</v>
      </c>
      <c r="K881" s="69">
        <f t="shared" si="302"/>
        <v>0</v>
      </c>
      <c r="L881" s="69">
        <f t="shared" si="303"/>
        <v>0</v>
      </c>
      <c r="M881" s="69"/>
      <c r="N881" s="72"/>
      <c r="O881" s="8"/>
    </row>
    <row r="882" spans="1:15" s="9" customFormat="1" ht="12" customHeight="1">
      <c r="A882" s="268"/>
      <c r="B882" s="75" t="s">
        <v>1611</v>
      </c>
      <c r="C882" s="75"/>
      <c r="D882" s="275" t="s">
        <v>1613</v>
      </c>
      <c r="E882" s="76"/>
      <c r="F882" s="68"/>
      <c r="G882" s="68"/>
      <c r="H882" s="68"/>
      <c r="I882" s="68" t="str">
        <f t="shared" si="300"/>
        <v/>
      </c>
      <c r="J882" s="68" t="str">
        <f t="shared" si="301"/>
        <v/>
      </c>
      <c r="K882" s="68" t="str">
        <f t="shared" si="302"/>
        <v/>
      </c>
      <c r="L882" s="68" t="str">
        <f t="shared" si="303"/>
        <v/>
      </c>
      <c r="M882" s="68"/>
      <c r="N882" s="72"/>
      <c r="O882" s="8"/>
    </row>
    <row r="883" spans="1:15" s="9" customFormat="1" ht="12.75" customHeight="1">
      <c r="A883" s="268"/>
      <c r="B883" s="75" t="s">
        <v>1612</v>
      </c>
      <c r="C883" s="75">
        <v>90442</v>
      </c>
      <c r="D883" s="77" t="s">
        <v>535</v>
      </c>
      <c r="E883" s="74" t="s">
        <v>344</v>
      </c>
      <c r="F883" s="68">
        <v>12</v>
      </c>
      <c r="G883" s="68"/>
      <c r="H883" s="68"/>
      <c r="I883" s="68">
        <f t="shared" si="300"/>
        <v>0</v>
      </c>
      <c r="J883" s="68">
        <f t="shared" si="301"/>
        <v>0</v>
      </c>
      <c r="K883" s="68">
        <f t="shared" si="302"/>
        <v>0</v>
      </c>
      <c r="L883" s="68">
        <f t="shared" si="303"/>
        <v>0</v>
      </c>
      <c r="M883" s="68"/>
      <c r="N883" s="72"/>
      <c r="O883" s="8"/>
    </row>
    <row r="884" spans="1:15" s="9" customFormat="1" ht="12">
      <c r="A884" s="268"/>
      <c r="B884" s="75" t="s">
        <v>1614</v>
      </c>
      <c r="C884" s="75">
        <v>90449</v>
      </c>
      <c r="D884" s="77" t="s">
        <v>542</v>
      </c>
      <c r="E884" s="74" t="s">
        <v>344</v>
      </c>
      <c r="F884" s="68">
        <v>360</v>
      </c>
      <c r="G884" s="68"/>
      <c r="H884" s="68"/>
      <c r="I884" s="68">
        <f t="shared" si="300"/>
        <v>0</v>
      </c>
      <c r="J884" s="68">
        <f t="shared" si="301"/>
        <v>0</v>
      </c>
      <c r="K884" s="68">
        <f t="shared" si="302"/>
        <v>0</v>
      </c>
      <c r="L884" s="68">
        <f t="shared" si="303"/>
        <v>0</v>
      </c>
      <c r="M884" s="68"/>
      <c r="N884" s="72"/>
      <c r="O884" s="8"/>
    </row>
    <row r="885" spans="1:15" s="9" customFormat="1" ht="24" customHeight="1">
      <c r="A885" s="268"/>
      <c r="B885" s="75" t="s">
        <v>1615</v>
      </c>
      <c r="C885" s="75" t="s">
        <v>161</v>
      </c>
      <c r="D885" s="77" t="s">
        <v>162</v>
      </c>
      <c r="E885" s="74" t="s">
        <v>344</v>
      </c>
      <c r="F885" s="68">
        <v>12</v>
      </c>
      <c r="G885" s="68"/>
      <c r="H885" s="68"/>
      <c r="I885" s="68">
        <f t="shared" si="300"/>
        <v>0</v>
      </c>
      <c r="J885" s="68">
        <f t="shared" si="301"/>
        <v>0</v>
      </c>
      <c r="K885" s="68">
        <f t="shared" si="302"/>
        <v>0</v>
      </c>
      <c r="L885" s="68">
        <f t="shared" si="303"/>
        <v>0</v>
      </c>
      <c r="M885" s="68"/>
      <c r="N885" s="72"/>
      <c r="O885" s="8"/>
    </row>
    <row r="886" spans="1:15" s="9" customFormat="1" ht="24" customHeight="1">
      <c r="A886" s="268"/>
      <c r="B886" s="75" t="s">
        <v>1616</v>
      </c>
      <c r="C886" s="75">
        <v>90146</v>
      </c>
      <c r="D886" s="77" t="s">
        <v>406</v>
      </c>
      <c r="E886" s="74" t="s">
        <v>345</v>
      </c>
      <c r="F886" s="68">
        <v>18</v>
      </c>
      <c r="G886" s="68"/>
      <c r="H886" s="68"/>
      <c r="I886" s="68">
        <f t="shared" si="300"/>
        <v>0</v>
      </c>
      <c r="J886" s="68">
        <f t="shared" si="301"/>
        <v>0</v>
      </c>
      <c r="K886" s="68">
        <f t="shared" si="302"/>
        <v>0</v>
      </c>
      <c r="L886" s="68">
        <f t="shared" si="303"/>
        <v>0</v>
      </c>
      <c r="M886" s="68"/>
      <c r="N886" s="72"/>
      <c r="O886" s="8"/>
    </row>
    <row r="887" spans="1:15" s="9" customFormat="1" ht="24">
      <c r="A887" s="268"/>
      <c r="B887" s="75" t="s">
        <v>1617</v>
      </c>
      <c r="C887" s="75">
        <v>90129</v>
      </c>
      <c r="D887" s="77" t="s">
        <v>403</v>
      </c>
      <c r="E887" s="74" t="s">
        <v>345</v>
      </c>
      <c r="F887" s="68">
        <v>15</v>
      </c>
      <c r="G887" s="68"/>
      <c r="H887" s="68"/>
      <c r="I887" s="68">
        <f t="shared" si="300"/>
        <v>0</v>
      </c>
      <c r="J887" s="68">
        <f t="shared" si="301"/>
        <v>0</v>
      </c>
      <c r="K887" s="68">
        <f t="shared" si="302"/>
        <v>0</v>
      </c>
      <c r="L887" s="68">
        <f t="shared" si="303"/>
        <v>0</v>
      </c>
      <c r="M887" s="68"/>
      <c r="N887" s="72"/>
      <c r="O887" s="8"/>
    </row>
    <row r="888" spans="1:15" s="9" customFormat="1" ht="24" customHeight="1">
      <c r="A888" s="268"/>
      <c r="B888" s="75" t="s">
        <v>1618</v>
      </c>
      <c r="C888" s="75" t="s">
        <v>50</v>
      </c>
      <c r="D888" s="77" t="s">
        <v>51</v>
      </c>
      <c r="E888" s="74" t="s">
        <v>345</v>
      </c>
      <c r="F888" s="68">
        <v>100</v>
      </c>
      <c r="G888" s="68"/>
      <c r="H888" s="68"/>
      <c r="I888" s="68">
        <f t="shared" si="300"/>
        <v>0</v>
      </c>
      <c r="J888" s="68">
        <f t="shared" si="301"/>
        <v>0</v>
      </c>
      <c r="K888" s="68">
        <f t="shared" si="302"/>
        <v>0</v>
      </c>
      <c r="L888" s="68">
        <f t="shared" si="303"/>
        <v>0</v>
      </c>
      <c r="M888" s="68"/>
      <c r="N888" s="72"/>
      <c r="O888" s="8"/>
    </row>
    <row r="889" spans="1:15" s="9" customFormat="1" ht="24" customHeight="1">
      <c r="A889" s="268"/>
      <c r="B889" s="75" t="s">
        <v>1619</v>
      </c>
      <c r="C889" s="75" t="s">
        <v>152</v>
      </c>
      <c r="D889" s="77" t="s">
        <v>153</v>
      </c>
      <c r="E889" s="74" t="s">
        <v>345</v>
      </c>
      <c r="F889" s="68">
        <v>1200</v>
      </c>
      <c r="G889" s="68"/>
      <c r="H889" s="68"/>
      <c r="I889" s="68">
        <f t="shared" si="300"/>
        <v>0</v>
      </c>
      <c r="J889" s="68">
        <f t="shared" si="301"/>
        <v>0</v>
      </c>
      <c r="K889" s="68">
        <f t="shared" si="302"/>
        <v>0</v>
      </c>
      <c r="L889" s="68">
        <f t="shared" si="303"/>
        <v>0</v>
      </c>
      <c r="M889" s="68"/>
      <c r="N889" s="72"/>
      <c r="O889" s="8"/>
    </row>
    <row r="890" spans="1:15" s="9" customFormat="1" ht="12" customHeight="1">
      <c r="A890" s="268"/>
      <c r="B890" s="75" t="s">
        <v>1620</v>
      </c>
      <c r="C890" s="75"/>
      <c r="D890" s="275" t="s">
        <v>1622</v>
      </c>
      <c r="E890" s="76"/>
      <c r="F890" s="68"/>
      <c r="G890" s="68"/>
      <c r="H890" s="68"/>
      <c r="I890" s="68" t="str">
        <f t="shared" si="300"/>
        <v/>
      </c>
      <c r="J890" s="68" t="str">
        <f t="shared" si="301"/>
        <v/>
      </c>
      <c r="K890" s="68" t="str">
        <f t="shared" si="302"/>
        <v/>
      </c>
      <c r="L890" s="68" t="str">
        <f t="shared" si="303"/>
        <v/>
      </c>
      <c r="M890" s="68"/>
      <c r="N890" s="72"/>
      <c r="O890" s="8"/>
    </row>
    <row r="891" spans="1:15" s="9" customFormat="1" ht="36" customHeight="1">
      <c r="A891" s="268"/>
      <c r="B891" s="75" t="s">
        <v>1621</v>
      </c>
      <c r="C891" s="75" t="s">
        <v>235</v>
      </c>
      <c r="D891" s="77" t="s">
        <v>236</v>
      </c>
      <c r="E891" s="74" t="s">
        <v>344</v>
      </c>
      <c r="F891" s="68">
        <v>1</v>
      </c>
      <c r="G891" s="68"/>
      <c r="H891" s="68"/>
      <c r="I891" s="68">
        <f t="shared" si="300"/>
        <v>0</v>
      </c>
      <c r="J891" s="68">
        <f t="shared" si="301"/>
        <v>0</v>
      </c>
      <c r="K891" s="68">
        <f t="shared" si="302"/>
        <v>0</v>
      </c>
      <c r="L891" s="68">
        <f t="shared" si="303"/>
        <v>0</v>
      </c>
      <c r="M891" s="68"/>
      <c r="N891" s="72"/>
      <c r="O891" s="8"/>
    </row>
    <row r="892" spans="1:15" s="9" customFormat="1" ht="24" customHeight="1">
      <c r="A892" s="268"/>
      <c r="B892" s="75" t="s">
        <v>1623</v>
      </c>
      <c r="C892" s="75" t="s">
        <v>171</v>
      </c>
      <c r="D892" s="77" t="s">
        <v>172</v>
      </c>
      <c r="E892" s="74" t="s">
        <v>344</v>
      </c>
      <c r="F892" s="68">
        <v>1</v>
      </c>
      <c r="G892" s="68"/>
      <c r="H892" s="68"/>
      <c r="I892" s="68">
        <f t="shared" si="300"/>
        <v>0</v>
      </c>
      <c r="J892" s="68">
        <f t="shared" si="301"/>
        <v>0</v>
      </c>
      <c r="K892" s="68">
        <f t="shared" si="302"/>
        <v>0</v>
      </c>
      <c r="L892" s="68">
        <f t="shared" si="303"/>
        <v>0</v>
      </c>
      <c r="M892" s="68"/>
      <c r="N892" s="72"/>
      <c r="O892" s="8"/>
    </row>
    <row r="893" spans="1:15" s="9" customFormat="1" ht="24" customHeight="1">
      <c r="A893" s="268"/>
      <c r="B893" s="75" t="s">
        <v>1624</v>
      </c>
      <c r="C893" s="75" t="s">
        <v>169</v>
      </c>
      <c r="D893" s="77" t="s">
        <v>170</v>
      </c>
      <c r="E893" s="74" t="s">
        <v>344</v>
      </c>
      <c r="F893" s="68">
        <v>10</v>
      </c>
      <c r="G893" s="68"/>
      <c r="H893" s="68"/>
      <c r="I893" s="68">
        <f t="shared" si="300"/>
        <v>0</v>
      </c>
      <c r="J893" s="68">
        <f t="shared" si="301"/>
        <v>0</v>
      </c>
      <c r="K893" s="68">
        <f t="shared" si="302"/>
        <v>0</v>
      </c>
      <c r="L893" s="68">
        <f t="shared" si="303"/>
        <v>0</v>
      </c>
      <c r="M893" s="68"/>
      <c r="N893" s="72"/>
      <c r="O893" s="8"/>
    </row>
    <row r="894" spans="1:15" s="9" customFormat="1" ht="12.75" customHeight="1">
      <c r="A894" s="268"/>
      <c r="B894" s="75" t="s">
        <v>1625</v>
      </c>
      <c r="C894" s="75">
        <v>90141</v>
      </c>
      <c r="D894" s="77" t="s">
        <v>405</v>
      </c>
      <c r="E894" s="74" t="s">
        <v>344</v>
      </c>
      <c r="F894" s="68">
        <v>3</v>
      </c>
      <c r="G894" s="68"/>
      <c r="H894" s="68"/>
      <c r="I894" s="68">
        <f t="shared" si="300"/>
        <v>0</v>
      </c>
      <c r="J894" s="68">
        <f t="shared" si="301"/>
        <v>0</v>
      </c>
      <c r="K894" s="68">
        <f t="shared" si="302"/>
        <v>0</v>
      </c>
      <c r="L894" s="68">
        <f t="shared" si="303"/>
        <v>0</v>
      </c>
      <c r="M894" s="68"/>
      <c r="N894" s="72"/>
      <c r="O894" s="8"/>
    </row>
    <row r="895" spans="1:15" s="9" customFormat="1" ht="12.75" customHeight="1">
      <c r="A895" s="268"/>
      <c r="B895" s="75" t="s">
        <v>1626</v>
      </c>
      <c r="C895" s="75">
        <v>90423</v>
      </c>
      <c r="D895" s="77" t="s">
        <v>516</v>
      </c>
      <c r="E895" s="74" t="s">
        <v>345</v>
      </c>
      <c r="F895" s="68">
        <v>134</v>
      </c>
      <c r="G895" s="68"/>
      <c r="H895" s="68"/>
      <c r="I895" s="68">
        <f t="shared" si="300"/>
        <v>0</v>
      </c>
      <c r="J895" s="68">
        <f t="shared" si="301"/>
        <v>0</v>
      </c>
      <c r="K895" s="68">
        <f t="shared" si="302"/>
        <v>0</v>
      </c>
      <c r="L895" s="68">
        <f t="shared" si="303"/>
        <v>0</v>
      </c>
      <c r="M895" s="68"/>
      <c r="N895" s="72"/>
      <c r="O895" s="8"/>
    </row>
    <row r="896" spans="1:15" s="9" customFormat="1" ht="12.75" customHeight="1">
      <c r="A896" s="268"/>
      <c r="B896" s="75" t="s">
        <v>1627</v>
      </c>
      <c r="C896" s="75">
        <v>90452</v>
      </c>
      <c r="D896" s="77" t="s">
        <v>545</v>
      </c>
      <c r="E896" s="74" t="s">
        <v>344</v>
      </c>
      <c r="F896" s="68">
        <v>4</v>
      </c>
      <c r="G896" s="68"/>
      <c r="H896" s="68"/>
      <c r="I896" s="68">
        <f t="shared" si="300"/>
        <v>0</v>
      </c>
      <c r="J896" s="68">
        <f t="shared" si="301"/>
        <v>0</v>
      </c>
      <c r="K896" s="68">
        <f t="shared" si="302"/>
        <v>0</v>
      </c>
      <c r="L896" s="68">
        <f t="shared" si="303"/>
        <v>0</v>
      </c>
      <c r="M896" s="68"/>
      <c r="N896" s="72"/>
      <c r="O896" s="8"/>
    </row>
    <row r="897" spans="1:15" s="9" customFormat="1" ht="12.75" customHeight="1">
      <c r="A897" s="268"/>
      <c r="B897" s="75" t="s">
        <v>1628</v>
      </c>
      <c r="C897" s="75">
        <v>90407</v>
      </c>
      <c r="D897" s="77" t="s">
        <v>500</v>
      </c>
      <c r="E897" s="74" t="s">
        <v>245</v>
      </c>
      <c r="F897" s="68">
        <v>4</v>
      </c>
      <c r="G897" s="68"/>
      <c r="H897" s="68"/>
      <c r="I897" s="68">
        <f t="shared" si="300"/>
        <v>0</v>
      </c>
      <c r="J897" s="68">
        <f t="shared" si="301"/>
        <v>0</v>
      </c>
      <c r="K897" s="68">
        <f t="shared" si="302"/>
        <v>0</v>
      </c>
      <c r="L897" s="68">
        <f t="shared" si="303"/>
        <v>0</v>
      </c>
      <c r="M897" s="68"/>
      <c r="N897" s="72"/>
      <c r="O897" s="8"/>
    </row>
    <row r="898" spans="1:15" s="9" customFormat="1" ht="24" customHeight="1">
      <c r="A898" s="268"/>
      <c r="B898" s="75" t="s">
        <v>1629</v>
      </c>
      <c r="C898" s="75">
        <v>83422</v>
      </c>
      <c r="D898" s="151" t="s">
        <v>29</v>
      </c>
      <c r="E898" s="64" t="s">
        <v>345</v>
      </c>
      <c r="F898" s="68">
        <v>268</v>
      </c>
      <c r="G898" s="69"/>
      <c r="H898" s="69"/>
      <c r="I898" s="69">
        <f t="shared" si="300"/>
        <v>0</v>
      </c>
      <c r="J898" s="69">
        <f t="shared" si="301"/>
        <v>0</v>
      </c>
      <c r="K898" s="69">
        <f t="shared" si="302"/>
        <v>0</v>
      </c>
      <c r="L898" s="69">
        <f t="shared" si="303"/>
        <v>0</v>
      </c>
      <c r="M898" s="69"/>
      <c r="N898" s="72"/>
      <c r="O898" s="8"/>
    </row>
    <row r="899" spans="1:15" s="9" customFormat="1" ht="24" customHeight="1">
      <c r="A899" s="268"/>
      <c r="B899" s="75" t="s">
        <v>1630</v>
      </c>
      <c r="C899" s="75">
        <v>83421</v>
      </c>
      <c r="D899" s="151" t="s">
        <v>28</v>
      </c>
      <c r="E899" s="64" t="s">
        <v>345</v>
      </c>
      <c r="F899" s="68">
        <v>67</v>
      </c>
      <c r="G899" s="69"/>
      <c r="H899" s="69"/>
      <c r="I899" s="69">
        <f t="shared" si="300"/>
        <v>0</v>
      </c>
      <c r="J899" s="69">
        <f t="shared" si="301"/>
        <v>0</v>
      </c>
      <c r="K899" s="69">
        <f t="shared" si="302"/>
        <v>0</v>
      </c>
      <c r="L899" s="69">
        <f t="shared" si="303"/>
        <v>0</v>
      </c>
      <c r="M899" s="69"/>
      <c r="N899" s="72"/>
      <c r="O899" s="8"/>
    </row>
    <row r="900" spans="1:15" s="9" customFormat="1" ht="12" customHeight="1">
      <c r="A900" s="268"/>
      <c r="B900" s="75" t="s">
        <v>1631</v>
      </c>
      <c r="C900" s="75"/>
      <c r="D900" s="275" t="s">
        <v>1633</v>
      </c>
      <c r="E900" s="76"/>
      <c r="F900" s="68"/>
      <c r="G900" s="68"/>
      <c r="H900" s="68"/>
      <c r="I900" s="68" t="str">
        <f t="shared" si="300"/>
        <v/>
      </c>
      <c r="J900" s="68" t="str">
        <f t="shared" si="301"/>
        <v/>
      </c>
      <c r="K900" s="68" t="str">
        <f t="shared" si="302"/>
        <v/>
      </c>
      <c r="L900" s="68" t="str">
        <f t="shared" si="303"/>
        <v/>
      </c>
      <c r="M900" s="68"/>
      <c r="N900" s="72"/>
      <c r="O900" s="8"/>
    </row>
    <row r="901" spans="1:15" s="9" customFormat="1" ht="12.75" customHeight="1">
      <c r="A901" s="268"/>
      <c r="B901" s="75" t="s">
        <v>1632</v>
      </c>
      <c r="C901" s="75">
        <v>90442</v>
      </c>
      <c r="D901" s="77" t="s">
        <v>535</v>
      </c>
      <c r="E901" s="74" t="s">
        <v>344</v>
      </c>
      <c r="F901" s="68">
        <v>11</v>
      </c>
      <c r="G901" s="68"/>
      <c r="H901" s="68"/>
      <c r="I901" s="68">
        <f t="shared" si="300"/>
        <v>0</v>
      </c>
      <c r="J901" s="68">
        <f t="shared" si="301"/>
        <v>0</v>
      </c>
      <c r="K901" s="68">
        <f t="shared" si="302"/>
        <v>0</v>
      </c>
      <c r="L901" s="68">
        <f t="shared" si="303"/>
        <v>0</v>
      </c>
      <c r="M901" s="68"/>
      <c r="N901" s="72"/>
      <c r="O901" s="8"/>
    </row>
    <row r="902" spans="1:15" s="9" customFormat="1" ht="12">
      <c r="A902" s="268"/>
      <c r="B902" s="75" t="s">
        <v>1634</v>
      </c>
      <c r="C902" s="75">
        <v>90449</v>
      </c>
      <c r="D902" s="77" t="s">
        <v>542</v>
      </c>
      <c r="E902" s="74" t="s">
        <v>344</v>
      </c>
      <c r="F902" s="68">
        <v>330</v>
      </c>
      <c r="G902" s="68"/>
      <c r="H902" s="68"/>
      <c r="I902" s="68">
        <f t="shared" si="300"/>
        <v>0</v>
      </c>
      <c r="J902" s="68">
        <f t="shared" si="301"/>
        <v>0</v>
      </c>
      <c r="K902" s="68">
        <f t="shared" si="302"/>
        <v>0</v>
      </c>
      <c r="L902" s="68">
        <f t="shared" si="303"/>
        <v>0</v>
      </c>
      <c r="M902" s="68"/>
      <c r="N902" s="72"/>
      <c r="O902" s="8"/>
    </row>
    <row r="903" spans="1:15" s="9" customFormat="1" ht="24" customHeight="1">
      <c r="A903" s="268"/>
      <c r="B903" s="75" t="s">
        <v>1635</v>
      </c>
      <c r="C903" s="75" t="s">
        <v>161</v>
      </c>
      <c r="D903" s="77" t="s">
        <v>162</v>
      </c>
      <c r="E903" s="74" t="s">
        <v>344</v>
      </c>
      <c r="F903" s="68">
        <v>11</v>
      </c>
      <c r="G903" s="68"/>
      <c r="H903" s="68"/>
      <c r="I903" s="68">
        <f t="shared" si="300"/>
        <v>0</v>
      </c>
      <c r="J903" s="68">
        <f t="shared" si="301"/>
        <v>0</v>
      </c>
      <c r="K903" s="68">
        <f t="shared" si="302"/>
        <v>0</v>
      </c>
      <c r="L903" s="68">
        <f t="shared" si="303"/>
        <v>0</v>
      </c>
      <c r="M903" s="68"/>
      <c r="N903" s="72"/>
      <c r="O903" s="8"/>
    </row>
    <row r="904" spans="1:15" s="9" customFormat="1" ht="24">
      <c r="A904" s="268"/>
      <c r="B904" s="75" t="s">
        <v>1636</v>
      </c>
      <c r="C904" s="75">
        <v>90129</v>
      </c>
      <c r="D904" s="77" t="s">
        <v>403</v>
      </c>
      <c r="E904" s="74" t="s">
        <v>345</v>
      </c>
      <c r="F904" s="68">
        <v>8</v>
      </c>
      <c r="G904" s="68"/>
      <c r="H904" s="68"/>
      <c r="I904" s="68">
        <f>IF(F904="","",G904+H904)</f>
        <v>0</v>
      </c>
      <c r="J904" s="68">
        <f>IF(F904="","",ROUND((F904*G904),2))</f>
        <v>0</v>
      </c>
      <c r="K904" s="68">
        <f>IF(F904="","",ROUND((F904*H904),2))</f>
        <v>0</v>
      </c>
      <c r="L904" s="68">
        <f>IF(F904="","",ROUND((F904*I904),2))</f>
        <v>0</v>
      </c>
      <c r="M904" s="68"/>
      <c r="N904" s="72"/>
      <c r="O904" s="8"/>
    </row>
    <row r="905" spans="1:15" s="9" customFormat="1" ht="24" customHeight="1">
      <c r="A905" s="268"/>
      <c r="B905" s="75" t="s">
        <v>1637</v>
      </c>
      <c r="C905" s="75" t="s">
        <v>50</v>
      </c>
      <c r="D905" s="77" t="s">
        <v>51</v>
      </c>
      <c r="E905" s="74" t="s">
        <v>345</v>
      </c>
      <c r="F905" s="68">
        <v>100</v>
      </c>
      <c r="G905" s="68"/>
      <c r="H905" s="68"/>
      <c r="I905" s="68">
        <f t="shared" ref="I905:I906" si="304">IF(F905="","",G905+H905)</f>
        <v>0</v>
      </c>
      <c r="J905" s="68">
        <f t="shared" ref="J905:J906" si="305">IF(F905="","",ROUND((F905*G905),2))</f>
        <v>0</v>
      </c>
      <c r="K905" s="68">
        <f t="shared" ref="K905:K906" si="306">IF(F905="","",ROUND((F905*H905),2))</f>
        <v>0</v>
      </c>
      <c r="L905" s="68">
        <f t="shared" ref="L905:L906" si="307">IF(F905="","",ROUND((F905*I905),2))</f>
        <v>0</v>
      </c>
      <c r="M905" s="68"/>
      <c r="N905" s="72"/>
      <c r="O905" s="8"/>
    </row>
    <row r="906" spans="1:15" s="9" customFormat="1" ht="24" customHeight="1">
      <c r="A906" s="268"/>
      <c r="B906" s="75" t="s">
        <v>1638</v>
      </c>
      <c r="C906" s="75" t="s">
        <v>152</v>
      </c>
      <c r="D906" s="77" t="s">
        <v>153</v>
      </c>
      <c r="E906" s="74" t="s">
        <v>345</v>
      </c>
      <c r="F906" s="68">
        <v>1100</v>
      </c>
      <c r="G906" s="68"/>
      <c r="H906" s="68"/>
      <c r="I906" s="68">
        <f t="shared" si="304"/>
        <v>0</v>
      </c>
      <c r="J906" s="68">
        <f t="shared" si="305"/>
        <v>0</v>
      </c>
      <c r="K906" s="68">
        <f t="shared" si="306"/>
        <v>0</v>
      </c>
      <c r="L906" s="68">
        <f t="shared" si="307"/>
        <v>0</v>
      </c>
      <c r="M906" s="68"/>
      <c r="N906" s="72"/>
      <c r="O906" s="8"/>
    </row>
    <row r="907" spans="1:15" s="9" customFormat="1" ht="12" customHeight="1">
      <c r="A907" s="268"/>
      <c r="B907" s="75" t="s">
        <v>1639</v>
      </c>
      <c r="C907" s="75"/>
      <c r="D907" s="275" t="s">
        <v>1641</v>
      </c>
      <c r="E907" s="76"/>
      <c r="F907" s="68"/>
      <c r="G907" s="68"/>
      <c r="H907" s="68"/>
      <c r="I907" s="68" t="str">
        <f t="shared" si="300"/>
        <v/>
      </c>
      <c r="J907" s="68" t="str">
        <f t="shared" si="301"/>
        <v/>
      </c>
      <c r="K907" s="68" t="str">
        <f t="shared" si="302"/>
        <v/>
      </c>
      <c r="L907" s="68" t="str">
        <f t="shared" si="303"/>
        <v/>
      </c>
      <c r="M907" s="68"/>
      <c r="N907" s="72"/>
      <c r="O907" s="8"/>
    </row>
    <row r="908" spans="1:15" s="9" customFormat="1" ht="36" customHeight="1">
      <c r="A908" s="268"/>
      <c r="B908" s="75" t="s">
        <v>1640</v>
      </c>
      <c r="C908" s="75" t="s">
        <v>233</v>
      </c>
      <c r="D908" s="77" t="s">
        <v>234</v>
      </c>
      <c r="E908" s="74" t="s">
        <v>344</v>
      </c>
      <c r="F908" s="68">
        <v>1</v>
      </c>
      <c r="G908" s="68"/>
      <c r="H908" s="68"/>
      <c r="I908" s="68">
        <f t="shared" si="300"/>
        <v>0</v>
      </c>
      <c r="J908" s="68">
        <f t="shared" si="301"/>
        <v>0</v>
      </c>
      <c r="K908" s="68">
        <f t="shared" si="302"/>
        <v>0</v>
      </c>
      <c r="L908" s="68">
        <f t="shared" si="303"/>
        <v>0</v>
      </c>
      <c r="M908" s="68"/>
      <c r="N908" s="72"/>
      <c r="O908" s="8"/>
    </row>
    <row r="909" spans="1:15" s="9" customFormat="1" ht="24" customHeight="1">
      <c r="A909" s="268"/>
      <c r="B909" s="75" t="s">
        <v>1642</v>
      </c>
      <c r="C909" s="75" t="s">
        <v>171</v>
      </c>
      <c r="D909" s="77" t="s">
        <v>172</v>
      </c>
      <c r="E909" s="74" t="s">
        <v>344</v>
      </c>
      <c r="F909" s="68">
        <v>1</v>
      </c>
      <c r="G909" s="68"/>
      <c r="H909" s="68"/>
      <c r="I909" s="68">
        <f t="shared" si="300"/>
        <v>0</v>
      </c>
      <c r="J909" s="68">
        <f t="shared" si="301"/>
        <v>0</v>
      </c>
      <c r="K909" s="68">
        <f t="shared" si="302"/>
        <v>0</v>
      </c>
      <c r="L909" s="68">
        <f t="shared" si="303"/>
        <v>0</v>
      </c>
      <c r="M909" s="68"/>
      <c r="N909" s="72"/>
      <c r="O909" s="8"/>
    </row>
    <row r="910" spans="1:15" s="9" customFormat="1" ht="24" customHeight="1">
      <c r="A910" s="268"/>
      <c r="B910" s="75" t="s">
        <v>1643</v>
      </c>
      <c r="C910" s="75" t="s">
        <v>169</v>
      </c>
      <c r="D910" s="77" t="s">
        <v>170</v>
      </c>
      <c r="E910" s="74" t="s">
        <v>344</v>
      </c>
      <c r="F910" s="68">
        <v>8</v>
      </c>
      <c r="G910" s="68"/>
      <c r="H910" s="68"/>
      <c r="I910" s="68">
        <f t="shared" si="300"/>
        <v>0</v>
      </c>
      <c r="J910" s="68">
        <f t="shared" si="301"/>
        <v>0</v>
      </c>
      <c r="K910" s="68">
        <f t="shared" si="302"/>
        <v>0</v>
      </c>
      <c r="L910" s="68">
        <f t="shared" si="303"/>
        <v>0</v>
      </c>
      <c r="M910" s="68"/>
      <c r="N910" s="72"/>
      <c r="O910" s="8"/>
    </row>
    <row r="911" spans="1:15" s="9" customFormat="1" ht="12.75" customHeight="1">
      <c r="A911" s="268"/>
      <c r="B911" s="75" t="s">
        <v>1644</v>
      </c>
      <c r="C911" s="75">
        <v>90141</v>
      </c>
      <c r="D911" s="77" t="s">
        <v>405</v>
      </c>
      <c r="E911" s="74" t="s">
        <v>344</v>
      </c>
      <c r="F911" s="68">
        <v>3</v>
      </c>
      <c r="G911" s="68"/>
      <c r="H911" s="68"/>
      <c r="I911" s="68">
        <f t="shared" si="300"/>
        <v>0</v>
      </c>
      <c r="J911" s="68">
        <f t="shared" si="301"/>
        <v>0</v>
      </c>
      <c r="K911" s="68">
        <f t="shared" si="302"/>
        <v>0</v>
      </c>
      <c r="L911" s="68">
        <f t="shared" si="303"/>
        <v>0</v>
      </c>
      <c r="M911" s="68"/>
      <c r="N911" s="72"/>
      <c r="O911" s="8"/>
    </row>
    <row r="912" spans="1:15" s="9" customFormat="1" ht="12.75" customHeight="1">
      <c r="A912" s="268"/>
      <c r="B912" s="75" t="s">
        <v>1645</v>
      </c>
      <c r="C912" s="75">
        <v>90422</v>
      </c>
      <c r="D912" s="77" t="s">
        <v>515</v>
      </c>
      <c r="E912" s="74" t="s">
        <v>345</v>
      </c>
      <c r="F912" s="68">
        <v>74</v>
      </c>
      <c r="G912" s="68"/>
      <c r="H912" s="68"/>
      <c r="I912" s="68">
        <f t="shared" si="300"/>
        <v>0</v>
      </c>
      <c r="J912" s="68">
        <f t="shared" si="301"/>
        <v>0</v>
      </c>
      <c r="K912" s="68">
        <f t="shared" si="302"/>
        <v>0</v>
      </c>
      <c r="L912" s="68">
        <f t="shared" si="303"/>
        <v>0</v>
      </c>
      <c r="M912" s="68"/>
      <c r="N912" s="72"/>
      <c r="O912" s="8"/>
    </row>
    <row r="913" spans="1:15" s="9" customFormat="1" ht="12.75" customHeight="1">
      <c r="A913" s="268"/>
      <c r="B913" s="75" t="s">
        <v>1646</v>
      </c>
      <c r="C913" s="75">
        <v>90453</v>
      </c>
      <c r="D913" s="77" t="s">
        <v>546</v>
      </c>
      <c r="E913" s="74" t="s">
        <v>344</v>
      </c>
      <c r="F913" s="68">
        <v>4</v>
      </c>
      <c r="G913" s="68"/>
      <c r="H913" s="68"/>
      <c r="I913" s="68">
        <f t="shared" si="300"/>
        <v>0</v>
      </c>
      <c r="J913" s="68">
        <f t="shared" si="301"/>
        <v>0</v>
      </c>
      <c r="K913" s="68">
        <f t="shared" si="302"/>
        <v>0</v>
      </c>
      <c r="L913" s="68">
        <f t="shared" si="303"/>
        <v>0</v>
      </c>
      <c r="M913" s="68"/>
      <c r="N913" s="72"/>
      <c r="O913" s="8"/>
    </row>
    <row r="914" spans="1:15" s="9" customFormat="1" ht="12.75" customHeight="1">
      <c r="A914" s="268"/>
      <c r="B914" s="75" t="s">
        <v>1647</v>
      </c>
      <c r="C914" s="75">
        <v>90303</v>
      </c>
      <c r="D914" s="77" t="s">
        <v>441</v>
      </c>
      <c r="E914" s="74" t="s">
        <v>245</v>
      </c>
      <c r="F914" s="68">
        <v>4</v>
      </c>
      <c r="G914" s="68"/>
      <c r="H914" s="68"/>
      <c r="I914" s="68">
        <f t="shared" si="300"/>
        <v>0</v>
      </c>
      <c r="J914" s="68">
        <f t="shared" si="301"/>
        <v>0</v>
      </c>
      <c r="K914" s="68">
        <f t="shared" si="302"/>
        <v>0</v>
      </c>
      <c r="L914" s="68">
        <f t="shared" si="303"/>
        <v>0</v>
      </c>
      <c r="M914" s="68"/>
      <c r="N914" s="72"/>
      <c r="O914" s="8"/>
    </row>
    <row r="915" spans="1:15" s="9" customFormat="1" ht="24" customHeight="1">
      <c r="A915" s="268"/>
      <c r="B915" s="75" t="s">
        <v>1648</v>
      </c>
      <c r="C915" s="75">
        <v>83421</v>
      </c>
      <c r="D915" s="151" t="s">
        <v>28</v>
      </c>
      <c r="E915" s="64" t="s">
        <v>345</v>
      </c>
      <c r="F915" s="68">
        <v>185</v>
      </c>
      <c r="G915" s="69"/>
      <c r="H915" s="69"/>
      <c r="I915" s="69">
        <f t="shared" si="300"/>
        <v>0</v>
      </c>
      <c r="J915" s="69">
        <f t="shared" si="301"/>
        <v>0</v>
      </c>
      <c r="K915" s="69">
        <f t="shared" si="302"/>
        <v>0</v>
      </c>
      <c r="L915" s="69">
        <f t="shared" si="303"/>
        <v>0</v>
      </c>
      <c r="M915" s="69"/>
      <c r="N915" s="72"/>
      <c r="O915" s="8"/>
    </row>
    <row r="916" spans="1:15" s="9" customFormat="1" ht="12" customHeight="1">
      <c r="A916" s="268"/>
      <c r="B916" s="75" t="s">
        <v>1649</v>
      </c>
      <c r="C916" s="75"/>
      <c r="D916" s="275" t="s">
        <v>1651</v>
      </c>
      <c r="E916" s="76"/>
      <c r="F916" s="68"/>
      <c r="G916" s="68"/>
      <c r="H916" s="68"/>
      <c r="I916" s="68" t="str">
        <f t="shared" si="300"/>
        <v/>
      </c>
      <c r="J916" s="68" t="str">
        <f t="shared" si="301"/>
        <v/>
      </c>
      <c r="K916" s="68" t="str">
        <f t="shared" si="302"/>
        <v/>
      </c>
      <c r="L916" s="68" t="str">
        <f t="shared" si="303"/>
        <v/>
      </c>
      <c r="M916" s="68"/>
      <c r="N916" s="72"/>
      <c r="O916" s="8"/>
    </row>
    <row r="917" spans="1:15" s="9" customFormat="1" ht="12.75" customHeight="1">
      <c r="A917" s="268"/>
      <c r="B917" s="75" t="s">
        <v>1650</v>
      </c>
      <c r="C917" s="75">
        <v>90442</v>
      </c>
      <c r="D917" s="77" t="s">
        <v>535</v>
      </c>
      <c r="E917" s="74" t="s">
        <v>344</v>
      </c>
      <c r="F917" s="68">
        <v>8</v>
      </c>
      <c r="G917" s="68"/>
      <c r="H917" s="68"/>
      <c r="I917" s="68">
        <f t="shared" si="300"/>
        <v>0</v>
      </c>
      <c r="J917" s="68">
        <f t="shared" si="301"/>
        <v>0</v>
      </c>
      <c r="K917" s="68">
        <f t="shared" si="302"/>
        <v>0</v>
      </c>
      <c r="L917" s="68">
        <f t="shared" si="303"/>
        <v>0</v>
      </c>
      <c r="M917" s="68"/>
      <c r="N917" s="72"/>
      <c r="O917" s="8"/>
    </row>
    <row r="918" spans="1:15" s="9" customFormat="1" ht="12">
      <c r="A918" s="268"/>
      <c r="B918" s="75" t="s">
        <v>1652</v>
      </c>
      <c r="C918" s="75">
        <v>90449</v>
      </c>
      <c r="D918" s="77" t="s">
        <v>542</v>
      </c>
      <c r="E918" s="74" t="s">
        <v>344</v>
      </c>
      <c r="F918" s="68">
        <v>240</v>
      </c>
      <c r="G918" s="68"/>
      <c r="H918" s="68"/>
      <c r="I918" s="68">
        <f t="shared" si="300"/>
        <v>0</v>
      </c>
      <c r="J918" s="68">
        <f t="shared" si="301"/>
        <v>0</v>
      </c>
      <c r="K918" s="68">
        <f t="shared" si="302"/>
        <v>0</v>
      </c>
      <c r="L918" s="68">
        <f t="shared" si="303"/>
        <v>0</v>
      </c>
      <c r="M918" s="68"/>
      <c r="N918" s="72"/>
      <c r="O918" s="8"/>
    </row>
    <row r="919" spans="1:15" s="9" customFormat="1" ht="24" customHeight="1">
      <c r="A919" s="268"/>
      <c r="B919" s="75" t="s">
        <v>1653</v>
      </c>
      <c r="C919" s="75" t="s">
        <v>161</v>
      </c>
      <c r="D919" s="77" t="s">
        <v>162</v>
      </c>
      <c r="E919" s="74" t="s">
        <v>344</v>
      </c>
      <c r="F919" s="68">
        <v>8</v>
      </c>
      <c r="G919" s="68"/>
      <c r="H919" s="68"/>
      <c r="I919" s="68">
        <f t="shared" si="300"/>
        <v>0</v>
      </c>
      <c r="J919" s="68">
        <f t="shared" si="301"/>
        <v>0</v>
      </c>
      <c r="K919" s="68">
        <f t="shared" si="302"/>
        <v>0</v>
      </c>
      <c r="L919" s="68">
        <f t="shared" si="303"/>
        <v>0</v>
      </c>
      <c r="M919" s="68"/>
      <c r="N919" s="72"/>
      <c r="O919" s="8"/>
    </row>
    <row r="920" spans="1:15" s="9" customFormat="1" ht="24">
      <c r="A920" s="268"/>
      <c r="B920" s="75" t="s">
        <v>1654</v>
      </c>
      <c r="C920" s="75">
        <v>90129</v>
      </c>
      <c r="D920" s="77" t="s">
        <v>403</v>
      </c>
      <c r="E920" s="74" t="s">
        <v>345</v>
      </c>
      <c r="F920" s="68">
        <v>7</v>
      </c>
      <c r="G920" s="68"/>
      <c r="H920" s="68"/>
      <c r="I920" s="68">
        <f>IF(F920="","",G920+H920)</f>
        <v>0</v>
      </c>
      <c r="J920" s="68">
        <f>IF(F920="","",ROUND((F920*G920),2))</f>
        <v>0</v>
      </c>
      <c r="K920" s="68">
        <f>IF(F920="","",ROUND((F920*H920),2))</f>
        <v>0</v>
      </c>
      <c r="L920" s="68">
        <f>IF(F920="","",ROUND((F920*I920),2))</f>
        <v>0</v>
      </c>
      <c r="M920" s="68"/>
      <c r="N920" s="72"/>
      <c r="O920" s="8"/>
    </row>
    <row r="921" spans="1:15" s="9" customFormat="1" ht="24" customHeight="1">
      <c r="A921" s="268"/>
      <c r="B921" s="75" t="s">
        <v>1655</v>
      </c>
      <c r="C921" s="75" t="s">
        <v>50</v>
      </c>
      <c r="D921" s="77" t="s">
        <v>51</v>
      </c>
      <c r="E921" s="74" t="s">
        <v>345</v>
      </c>
      <c r="F921" s="68">
        <v>100</v>
      </c>
      <c r="G921" s="68"/>
      <c r="H921" s="68"/>
      <c r="I921" s="68">
        <f t="shared" ref="I921:I922" si="308">IF(F921="","",G921+H921)</f>
        <v>0</v>
      </c>
      <c r="J921" s="68">
        <f t="shared" ref="J921:J922" si="309">IF(F921="","",ROUND((F921*G921),2))</f>
        <v>0</v>
      </c>
      <c r="K921" s="68">
        <f t="shared" ref="K921:K922" si="310">IF(F921="","",ROUND((F921*H921),2))</f>
        <v>0</v>
      </c>
      <c r="L921" s="68">
        <f t="shared" ref="L921:L922" si="311">IF(F921="","",ROUND((F921*I921),2))</f>
        <v>0</v>
      </c>
      <c r="M921" s="68"/>
      <c r="N921" s="72"/>
      <c r="O921" s="8"/>
    </row>
    <row r="922" spans="1:15" s="9" customFormat="1" ht="24" customHeight="1">
      <c r="A922" s="268"/>
      <c r="B922" s="75" t="s">
        <v>1656</v>
      </c>
      <c r="C922" s="75" t="s">
        <v>152</v>
      </c>
      <c r="D922" s="77" t="s">
        <v>153</v>
      </c>
      <c r="E922" s="74" t="s">
        <v>345</v>
      </c>
      <c r="F922" s="68">
        <v>800</v>
      </c>
      <c r="G922" s="68"/>
      <c r="H922" s="68"/>
      <c r="I922" s="68">
        <f t="shared" si="308"/>
        <v>0</v>
      </c>
      <c r="J922" s="68">
        <f t="shared" si="309"/>
        <v>0</v>
      </c>
      <c r="K922" s="68">
        <f t="shared" si="310"/>
        <v>0</v>
      </c>
      <c r="L922" s="68">
        <f t="shared" si="311"/>
        <v>0</v>
      </c>
      <c r="M922" s="68"/>
      <c r="N922" s="72"/>
      <c r="O922" s="8"/>
    </row>
    <row r="923" spans="1:15" s="9" customFormat="1" ht="12" customHeight="1">
      <c r="A923" s="268"/>
      <c r="B923" s="75" t="s">
        <v>1657</v>
      </c>
      <c r="C923" s="75"/>
      <c r="D923" s="275" t="s">
        <v>1659</v>
      </c>
      <c r="E923" s="76"/>
      <c r="F923" s="68"/>
      <c r="G923" s="68"/>
      <c r="H923" s="68"/>
      <c r="I923" s="68" t="str">
        <f t="shared" si="300"/>
        <v/>
      </c>
      <c r="J923" s="68" t="str">
        <f t="shared" si="301"/>
        <v/>
      </c>
      <c r="K923" s="68" t="str">
        <f t="shared" si="302"/>
        <v/>
      </c>
      <c r="L923" s="68" t="str">
        <f t="shared" si="303"/>
        <v/>
      </c>
      <c r="M923" s="68"/>
      <c r="N923" s="72"/>
      <c r="O923" s="8"/>
    </row>
    <row r="924" spans="1:15" s="9" customFormat="1" ht="36" customHeight="1">
      <c r="A924" s="268"/>
      <c r="B924" s="75" t="s">
        <v>1658</v>
      </c>
      <c r="C924" s="75" t="s">
        <v>233</v>
      </c>
      <c r="D924" s="77" t="s">
        <v>234</v>
      </c>
      <c r="E924" s="74" t="s">
        <v>344</v>
      </c>
      <c r="F924" s="68">
        <v>1</v>
      </c>
      <c r="G924" s="68"/>
      <c r="H924" s="68"/>
      <c r="I924" s="68">
        <f t="shared" si="300"/>
        <v>0</v>
      </c>
      <c r="J924" s="68">
        <f t="shared" si="301"/>
        <v>0</v>
      </c>
      <c r="K924" s="68">
        <f t="shared" si="302"/>
        <v>0</v>
      </c>
      <c r="L924" s="68">
        <f t="shared" si="303"/>
        <v>0</v>
      </c>
      <c r="M924" s="68"/>
      <c r="N924" s="72"/>
      <c r="O924" s="8"/>
    </row>
    <row r="925" spans="1:15" s="9" customFormat="1" ht="24" customHeight="1">
      <c r="A925" s="268"/>
      <c r="B925" s="75" t="s">
        <v>1660</v>
      </c>
      <c r="C925" s="75" t="s">
        <v>171</v>
      </c>
      <c r="D925" s="77" t="s">
        <v>172</v>
      </c>
      <c r="E925" s="74" t="s">
        <v>344</v>
      </c>
      <c r="F925" s="68">
        <v>1</v>
      </c>
      <c r="G925" s="68"/>
      <c r="H925" s="68"/>
      <c r="I925" s="68">
        <f t="shared" si="300"/>
        <v>0</v>
      </c>
      <c r="J925" s="68">
        <f t="shared" si="301"/>
        <v>0</v>
      </c>
      <c r="K925" s="68">
        <f t="shared" si="302"/>
        <v>0</v>
      </c>
      <c r="L925" s="68">
        <f t="shared" si="303"/>
        <v>0</v>
      </c>
      <c r="M925" s="68"/>
      <c r="N925" s="72"/>
      <c r="O925" s="8"/>
    </row>
    <row r="926" spans="1:15" s="9" customFormat="1" ht="24" customHeight="1">
      <c r="A926" s="268"/>
      <c r="B926" s="75" t="s">
        <v>1661</v>
      </c>
      <c r="C926" s="75" t="s">
        <v>169</v>
      </c>
      <c r="D926" s="77" t="s">
        <v>170</v>
      </c>
      <c r="E926" s="74" t="s">
        <v>344</v>
      </c>
      <c r="F926" s="68">
        <v>7</v>
      </c>
      <c r="G926" s="68"/>
      <c r="H926" s="68"/>
      <c r="I926" s="68">
        <f t="shared" si="300"/>
        <v>0</v>
      </c>
      <c r="J926" s="68">
        <f t="shared" si="301"/>
        <v>0</v>
      </c>
      <c r="K926" s="68">
        <f t="shared" si="302"/>
        <v>0</v>
      </c>
      <c r="L926" s="68">
        <f t="shared" si="303"/>
        <v>0</v>
      </c>
      <c r="M926" s="68"/>
      <c r="N926" s="72"/>
      <c r="O926" s="8"/>
    </row>
    <row r="927" spans="1:15" s="9" customFormat="1" ht="12.75" customHeight="1">
      <c r="A927" s="268"/>
      <c r="B927" s="75" t="s">
        <v>1662</v>
      </c>
      <c r="C927" s="75">
        <v>90141</v>
      </c>
      <c r="D927" s="77" t="s">
        <v>405</v>
      </c>
      <c r="E927" s="74" t="s">
        <v>344</v>
      </c>
      <c r="F927" s="68">
        <v>3</v>
      </c>
      <c r="G927" s="68"/>
      <c r="H927" s="68"/>
      <c r="I927" s="68">
        <f t="shared" si="300"/>
        <v>0</v>
      </c>
      <c r="J927" s="68">
        <f t="shared" si="301"/>
        <v>0</v>
      </c>
      <c r="K927" s="68">
        <f t="shared" si="302"/>
        <v>0</v>
      </c>
      <c r="L927" s="68">
        <f t="shared" si="303"/>
        <v>0</v>
      </c>
      <c r="M927" s="68"/>
      <c r="N927" s="72"/>
      <c r="O927" s="8"/>
    </row>
    <row r="928" spans="1:15" s="9" customFormat="1" ht="12.75" customHeight="1">
      <c r="A928" s="268"/>
      <c r="B928" s="75" t="s">
        <v>1663</v>
      </c>
      <c r="C928" s="75">
        <v>90422</v>
      </c>
      <c r="D928" s="77" t="s">
        <v>515</v>
      </c>
      <c r="E928" s="74" t="s">
        <v>345</v>
      </c>
      <c r="F928" s="68">
        <v>72</v>
      </c>
      <c r="G928" s="68"/>
      <c r="H928" s="68"/>
      <c r="I928" s="68">
        <f t="shared" si="300"/>
        <v>0</v>
      </c>
      <c r="J928" s="68">
        <f t="shared" si="301"/>
        <v>0</v>
      </c>
      <c r="K928" s="68">
        <f t="shared" si="302"/>
        <v>0</v>
      </c>
      <c r="L928" s="68">
        <f t="shared" si="303"/>
        <v>0</v>
      </c>
      <c r="M928" s="68"/>
      <c r="N928" s="72"/>
      <c r="O928" s="8"/>
    </row>
    <row r="929" spans="1:15" s="9" customFormat="1" ht="12.75" customHeight="1">
      <c r="A929" s="268"/>
      <c r="B929" s="75" t="s">
        <v>1664</v>
      </c>
      <c r="C929" s="75">
        <v>90453</v>
      </c>
      <c r="D929" s="77" t="s">
        <v>546</v>
      </c>
      <c r="E929" s="74" t="s">
        <v>344</v>
      </c>
      <c r="F929" s="68">
        <v>4</v>
      </c>
      <c r="G929" s="68"/>
      <c r="H929" s="68"/>
      <c r="I929" s="68">
        <f t="shared" si="300"/>
        <v>0</v>
      </c>
      <c r="J929" s="68">
        <f t="shared" si="301"/>
        <v>0</v>
      </c>
      <c r="K929" s="68">
        <f t="shared" si="302"/>
        <v>0</v>
      </c>
      <c r="L929" s="68">
        <f t="shared" si="303"/>
        <v>0</v>
      </c>
      <c r="M929" s="68"/>
      <c r="N929" s="72"/>
      <c r="O929" s="8"/>
    </row>
    <row r="930" spans="1:15" s="9" customFormat="1" ht="12.75" customHeight="1">
      <c r="A930" s="268"/>
      <c r="B930" s="75" t="s">
        <v>1665</v>
      </c>
      <c r="C930" s="75">
        <v>90303</v>
      </c>
      <c r="D930" s="77" t="s">
        <v>441</v>
      </c>
      <c r="E930" s="74" t="s">
        <v>245</v>
      </c>
      <c r="F930" s="68">
        <v>4</v>
      </c>
      <c r="G930" s="68"/>
      <c r="H930" s="68"/>
      <c r="I930" s="68">
        <f t="shared" ref="I930:I931" si="312">IF(F930="","",G930+H930)</f>
        <v>0</v>
      </c>
      <c r="J930" s="68">
        <f t="shared" ref="J930:J931" si="313">IF(F930="","",ROUND((F930*G930),2))</f>
        <v>0</v>
      </c>
      <c r="K930" s="68">
        <f t="shared" ref="K930:K931" si="314">IF(F930="","",ROUND((F930*H930),2))</f>
        <v>0</v>
      </c>
      <c r="L930" s="68">
        <f t="shared" ref="L930:L931" si="315">IF(F930="","",ROUND((F930*I930),2))</f>
        <v>0</v>
      </c>
      <c r="M930" s="68"/>
      <c r="N930" s="72"/>
      <c r="O930" s="8"/>
    </row>
    <row r="931" spans="1:15" s="9" customFormat="1" ht="24" customHeight="1">
      <c r="A931" s="268"/>
      <c r="B931" s="75" t="s">
        <v>1666</v>
      </c>
      <c r="C931" s="75">
        <v>83421</v>
      </c>
      <c r="D931" s="151" t="s">
        <v>28</v>
      </c>
      <c r="E931" s="64" t="s">
        <v>345</v>
      </c>
      <c r="F931" s="68">
        <v>180</v>
      </c>
      <c r="G931" s="69"/>
      <c r="H931" s="69"/>
      <c r="I931" s="69">
        <f t="shared" si="312"/>
        <v>0</v>
      </c>
      <c r="J931" s="69">
        <f t="shared" si="313"/>
        <v>0</v>
      </c>
      <c r="K931" s="69">
        <f t="shared" si="314"/>
        <v>0</v>
      </c>
      <c r="L931" s="69">
        <f t="shared" si="315"/>
        <v>0</v>
      </c>
      <c r="M931" s="69"/>
      <c r="N931" s="72"/>
      <c r="O931" s="8"/>
    </row>
    <row r="932" spans="1:15" s="9" customFormat="1" ht="12" customHeight="1">
      <c r="A932" s="268"/>
      <c r="B932" s="75" t="s">
        <v>1667</v>
      </c>
      <c r="C932" s="75"/>
      <c r="D932" s="275" t="s">
        <v>1669</v>
      </c>
      <c r="E932" s="76"/>
      <c r="F932" s="68"/>
      <c r="G932" s="68"/>
      <c r="H932" s="68"/>
      <c r="I932" s="68" t="str">
        <f t="shared" ref="I932:I993" si="316">IF(F932="","",G932+H932)</f>
        <v/>
      </c>
      <c r="J932" s="68" t="str">
        <f t="shared" ref="J932:J993" si="317">IF(F932="","",ROUND((F932*G932),2))</f>
        <v/>
      </c>
      <c r="K932" s="68" t="str">
        <f t="shared" ref="K932:K993" si="318">IF(F932="","",ROUND((F932*H932),2))</f>
        <v/>
      </c>
      <c r="L932" s="68" t="str">
        <f t="shared" ref="L932:L993" si="319">IF(F932="","",ROUND((F932*I932),2))</f>
        <v/>
      </c>
      <c r="M932" s="68"/>
      <c r="N932" s="72"/>
      <c r="O932" s="8"/>
    </row>
    <row r="933" spans="1:15" s="9" customFormat="1" ht="12.75" customHeight="1">
      <c r="A933" s="268"/>
      <c r="B933" s="75" t="s">
        <v>1668</v>
      </c>
      <c r="C933" s="75">
        <v>90442</v>
      </c>
      <c r="D933" s="77" t="s">
        <v>535</v>
      </c>
      <c r="E933" s="74" t="s">
        <v>344</v>
      </c>
      <c r="F933" s="68">
        <v>7</v>
      </c>
      <c r="G933" s="68"/>
      <c r="H933" s="68"/>
      <c r="I933" s="68">
        <f t="shared" si="316"/>
        <v>0</v>
      </c>
      <c r="J933" s="68">
        <f t="shared" si="317"/>
        <v>0</v>
      </c>
      <c r="K933" s="68">
        <f t="shared" si="318"/>
        <v>0</v>
      </c>
      <c r="L933" s="68">
        <f t="shared" si="319"/>
        <v>0</v>
      </c>
      <c r="M933" s="68"/>
      <c r="N933" s="72"/>
      <c r="O933" s="8"/>
    </row>
    <row r="934" spans="1:15" s="9" customFormat="1" ht="12">
      <c r="A934" s="268"/>
      <c r="B934" s="75" t="s">
        <v>1670</v>
      </c>
      <c r="C934" s="75">
        <v>90449</v>
      </c>
      <c r="D934" s="77" t="s">
        <v>542</v>
      </c>
      <c r="E934" s="74" t="s">
        <v>344</v>
      </c>
      <c r="F934" s="68">
        <v>210</v>
      </c>
      <c r="G934" s="68"/>
      <c r="H934" s="68"/>
      <c r="I934" s="68">
        <f t="shared" si="316"/>
        <v>0</v>
      </c>
      <c r="J934" s="68">
        <f t="shared" si="317"/>
        <v>0</v>
      </c>
      <c r="K934" s="68">
        <f t="shared" si="318"/>
        <v>0</v>
      </c>
      <c r="L934" s="68">
        <f t="shared" si="319"/>
        <v>0</v>
      </c>
      <c r="M934" s="68"/>
      <c r="N934" s="72"/>
      <c r="O934" s="8"/>
    </row>
    <row r="935" spans="1:15" s="9" customFormat="1" ht="24" customHeight="1">
      <c r="A935" s="268"/>
      <c r="B935" s="75" t="s">
        <v>1671</v>
      </c>
      <c r="C935" s="75" t="s">
        <v>161</v>
      </c>
      <c r="D935" s="77" t="s">
        <v>162</v>
      </c>
      <c r="E935" s="74" t="s">
        <v>344</v>
      </c>
      <c r="F935" s="68">
        <v>7</v>
      </c>
      <c r="G935" s="68"/>
      <c r="H935" s="68"/>
      <c r="I935" s="68">
        <f t="shared" si="316"/>
        <v>0</v>
      </c>
      <c r="J935" s="68">
        <f t="shared" si="317"/>
        <v>0</v>
      </c>
      <c r="K935" s="68">
        <f t="shared" si="318"/>
        <v>0</v>
      </c>
      <c r="L935" s="68">
        <f t="shared" si="319"/>
        <v>0</v>
      </c>
      <c r="M935" s="68"/>
      <c r="N935" s="72"/>
      <c r="O935" s="8"/>
    </row>
    <row r="936" spans="1:15" s="9" customFormat="1" ht="24">
      <c r="A936" s="268"/>
      <c r="B936" s="75" t="s">
        <v>1672</v>
      </c>
      <c r="C936" s="75">
        <v>90129</v>
      </c>
      <c r="D936" s="77" t="s">
        <v>403</v>
      </c>
      <c r="E936" s="74" t="s">
        <v>345</v>
      </c>
      <c r="F936" s="68">
        <v>9</v>
      </c>
      <c r="G936" s="68"/>
      <c r="H936" s="68"/>
      <c r="I936" s="68">
        <f>IF(F936="","",G936+H936)</f>
        <v>0</v>
      </c>
      <c r="J936" s="68">
        <f>IF(F936="","",ROUND((F936*G936),2))</f>
        <v>0</v>
      </c>
      <c r="K936" s="68">
        <f>IF(F936="","",ROUND((F936*H936),2))</f>
        <v>0</v>
      </c>
      <c r="L936" s="68">
        <f>IF(F936="","",ROUND((F936*I936),2))</f>
        <v>0</v>
      </c>
      <c r="M936" s="68"/>
      <c r="N936" s="72"/>
      <c r="O936" s="8"/>
    </row>
    <row r="937" spans="1:15" s="9" customFormat="1" ht="24" customHeight="1">
      <c r="A937" s="268"/>
      <c r="B937" s="75" t="s">
        <v>1673</v>
      </c>
      <c r="C937" s="75" t="s">
        <v>50</v>
      </c>
      <c r="D937" s="77" t="s">
        <v>51</v>
      </c>
      <c r="E937" s="74" t="s">
        <v>345</v>
      </c>
      <c r="F937" s="68">
        <v>100</v>
      </c>
      <c r="G937" s="68"/>
      <c r="H937" s="68"/>
      <c r="I937" s="68">
        <f t="shared" ref="I937:I938" si="320">IF(F937="","",G937+H937)</f>
        <v>0</v>
      </c>
      <c r="J937" s="68">
        <f t="shared" ref="J937:J938" si="321">IF(F937="","",ROUND((F937*G937),2))</f>
        <v>0</v>
      </c>
      <c r="K937" s="68">
        <f t="shared" ref="K937:K938" si="322">IF(F937="","",ROUND((F937*H937),2))</f>
        <v>0</v>
      </c>
      <c r="L937" s="68">
        <f t="shared" ref="L937:L938" si="323">IF(F937="","",ROUND((F937*I937),2))</f>
        <v>0</v>
      </c>
      <c r="M937" s="68"/>
      <c r="N937" s="72"/>
      <c r="O937" s="8"/>
    </row>
    <row r="938" spans="1:15" s="9" customFormat="1" ht="24" customHeight="1">
      <c r="A938" s="268"/>
      <c r="B938" s="75" t="s">
        <v>1674</v>
      </c>
      <c r="C938" s="75" t="s">
        <v>152</v>
      </c>
      <c r="D938" s="77" t="s">
        <v>153</v>
      </c>
      <c r="E938" s="74" t="s">
        <v>345</v>
      </c>
      <c r="F938" s="68">
        <v>700</v>
      </c>
      <c r="G938" s="68"/>
      <c r="H938" s="68"/>
      <c r="I938" s="68">
        <f t="shared" si="320"/>
        <v>0</v>
      </c>
      <c r="J938" s="68">
        <f t="shared" si="321"/>
        <v>0</v>
      </c>
      <c r="K938" s="68">
        <f t="shared" si="322"/>
        <v>0</v>
      </c>
      <c r="L938" s="68">
        <f t="shared" si="323"/>
        <v>0</v>
      </c>
      <c r="M938" s="68"/>
      <c r="N938" s="72"/>
      <c r="O938" s="8"/>
    </row>
    <row r="939" spans="1:15" s="9" customFormat="1" ht="12" customHeight="1">
      <c r="A939" s="268"/>
      <c r="B939" s="75" t="s">
        <v>1675</v>
      </c>
      <c r="C939" s="75"/>
      <c r="D939" s="275" t="s">
        <v>1677</v>
      </c>
      <c r="E939" s="76"/>
      <c r="F939" s="68"/>
      <c r="G939" s="68"/>
      <c r="H939" s="68"/>
      <c r="I939" s="68" t="str">
        <f t="shared" si="316"/>
        <v/>
      </c>
      <c r="J939" s="68" t="str">
        <f t="shared" si="317"/>
        <v/>
      </c>
      <c r="K939" s="68" t="str">
        <f t="shared" si="318"/>
        <v/>
      </c>
      <c r="L939" s="68" t="str">
        <f t="shared" si="319"/>
        <v/>
      </c>
      <c r="M939" s="68"/>
      <c r="N939" s="72"/>
      <c r="O939" s="8"/>
    </row>
    <row r="940" spans="1:15" s="9" customFormat="1" ht="36" customHeight="1">
      <c r="A940" s="268"/>
      <c r="B940" s="75" t="s">
        <v>1676</v>
      </c>
      <c r="C940" s="75" t="s">
        <v>233</v>
      </c>
      <c r="D940" s="77" t="s">
        <v>234</v>
      </c>
      <c r="E940" s="74" t="s">
        <v>344</v>
      </c>
      <c r="F940" s="68">
        <v>1</v>
      </c>
      <c r="G940" s="68"/>
      <c r="H940" s="68"/>
      <c r="I940" s="68">
        <f t="shared" si="316"/>
        <v>0</v>
      </c>
      <c r="J940" s="68">
        <f t="shared" si="317"/>
        <v>0</v>
      </c>
      <c r="K940" s="68">
        <f t="shared" si="318"/>
        <v>0</v>
      </c>
      <c r="L940" s="68">
        <f t="shared" si="319"/>
        <v>0</v>
      </c>
      <c r="M940" s="68"/>
      <c r="N940" s="72"/>
      <c r="O940" s="8"/>
    </row>
    <row r="941" spans="1:15" s="9" customFormat="1" ht="24" customHeight="1">
      <c r="A941" s="268"/>
      <c r="B941" s="75" t="s">
        <v>1678</v>
      </c>
      <c r="C941" s="75" t="s">
        <v>171</v>
      </c>
      <c r="D941" s="77" t="s">
        <v>172</v>
      </c>
      <c r="E941" s="74" t="s">
        <v>344</v>
      </c>
      <c r="F941" s="68">
        <v>1</v>
      </c>
      <c r="G941" s="68"/>
      <c r="H941" s="68"/>
      <c r="I941" s="68">
        <f t="shared" si="316"/>
        <v>0</v>
      </c>
      <c r="J941" s="68">
        <f t="shared" si="317"/>
        <v>0</v>
      </c>
      <c r="K941" s="68">
        <f t="shared" si="318"/>
        <v>0</v>
      </c>
      <c r="L941" s="68">
        <f t="shared" si="319"/>
        <v>0</v>
      </c>
      <c r="M941" s="68"/>
      <c r="N941" s="72"/>
      <c r="O941" s="8"/>
    </row>
    <row r="942" spans="1:15" s="9" customFormat="1" ht="24" customHeight="1">
      <c r="A942" s="268"/>
      <c r="B942" s="75" t="s">
        <v>1679</v>
      </c>
      <c r="C942" s="75" t="s">
        <v>169</v>
      </c>
      <c r="D942" s="77" t="s">
        <v>170</v>
      </c>
      <c r="E942" s="74" t="s">
        <v>344</v>
      </c>
      <c r="F942" s="68">
        <v>7</v>
      </c>
      <c r="G942" s="68"/>
      <c r="H942" s="68"/>
      <c r="I942" s="68">
        <f t="shared" si="316"/>
        <v>0</v>
      </c>
      <c r="J942" s="68">
        <f t="shared" si="317"/>
        <v>0</v>
      </c>
      <c r="K942" s="68">
        <f t="shared" si="318"/>
        <v>0</v>
      </c>
      <c r="L942" s="68">
        <f t="shared" si="319"/>
        <v>0</v>
      </c>
      <c r="M942" s="68"/>
      <c r="N942" s="72"/>
      <c r="O942" s="8"/>
    </row>
    <row r="943" spans="1:15" s="9" customFormat="1" ht="12.75" customHeight="1">
      <c r="A943" s="268"/>
      <c r="B943" s="75" t="s">
        <v>1680</v>
      </c>
      <c r="C943" s="75">
        <v>90141</v>
      </c>
      <c r="D943" s="77" t="s">
        <v>405</v>
      </c>
      <c r="E943" s="74" t="s">
        <v>344</v>
      </c>
      <c r="F943" s="68">
        <v>3</v>
      </c>
      <c r="G943" s="68"/>
      <c r="H943" s="68"/>
      <c r="I943" s="68">
        <f t="shared" si="316"/>
        <v>0</v>
      </c>
      <c r="J943" s="68">
        <f t="shared" si="317"/>
        <v>0</v>
      </c>
      <c r="K943" s="68">
        <f t="shared" si="318"/>
        <v>0</v>
      </c>
      <c r="L943" s="68">
        <f t="shared" si="319"/>
        <v>0</v>
      </c>
      <c r="M943" s="68"/>
      <c r="N943" s="72"/>
      <c r="O943" s="8"/>
    </row>
    <row r="944" spans="1:15" s="9" customFormat="1" ht="12.75" customHeight="1">
      <c r="A944" s="268"/>
      <c r="B944" s="75" t="s">
        <v>1681</v>
      </c>
      <c r="C944" s="75">
        <v>90422</v>
      </c>
      <c r="D944" s="77" t="s">
        <v>515</v>
      </c>
      <c r="E944" s="74" t="s">
        <v>345</v>
      </c>
      <c r="F944" s="68">
        <v>92</v>
      </c>
      <c r="G944" s="68"/>
      <c r="H944" s="68"/>
      <c r="I944" s="68">
        <f t="shared" si="316"/>
        <v>0</v>
      </c>
      <c r="J944" s="68">
        <f t="shared" si="317"/>
        <v>0</v>
      </c>
      <c r="K944" s="68">
        <f t="shared" si="318"/>
        <v>0</v>
      </c>
      <c r="L944" s="68">
        <f t="shared" si="319"/>
        <v>0</v>
      </c>
      <c r="M944" s="68"/>
      <c r="N944" s="72"/>
      <c r="O944" s="8"/>
    </row>
    <row r="945" spans="1:15" s="9" customFormat="1" ht="12.75" customHeight="1">
      <c r="A945" s="268"/>
      <c r="B945" s="75" t="s">
        <v>1682</v>
      </c>
      <c r="C945" s="75">
        <v>90453</v>
      </c>
      <c r="D945" s="77" t="s">
        <v>546</v>
      </c>
      <c r="E945" s="74" t="s">
        <v>344</v>
      </c>
      <c r="F945" s="68">
        <v>4</v>
      </c>
      <c r="G945" s="68"/>
      <c r="H945" s="68"/>
      <c r="I945" s="68">
        <f t="shared" si="316"/>
        <v>0</v>
      </c>
      <c r="J945" s="68">
        <f t="shared" si="317"/>
        <v>0</v>
      </c>
      <c r="K945" s="68">
        <f t="shared" si="318"/>
        <v>0</v>
      </c>
      <c r="L945" s="68">
        <f t="shared" si="319"/>
        <v>0</v>
      </c>
      <c r="M945" s="68"/>
      <c r="N945" s="72"/>
      <c r="O945" s="8"/>
    </row>
    <row r="946" spans="1:15" s="9" customFormat="1" ht="12.75" customHeight="1">
      <c r="A946" s="268"/>
      <c r="B946" s="75" t="s">
        <v>1683</v>
      </c>
      <c r="C946" s="75">
        <v>90303</v>
      </c>
      <c r="D946" s="77" t="s">
        <v>441</v>
      </c>
      <c r="E946" s="74" t="s">
        <v>245</v>
      </c>
      <c r="F946" s="68">
        <v>4</v>
      </c>
      <c r="G946" s="68"/>
      <c r="H946" s="68"/>
      <c r="I946" s="68">
        <f t="shared" si="316"/>
        <v>0</v>
      </c>
      <c r="J946" s="68">
        <f t="shared" si="317"/>
        <v>0</v>
      </c>
      <c r="K946" s="68">
        <f t="shared" si="318"/>
        <v>0</v>
      </c>
      <c r="L946" s="68">
        <f t="shared" si="319"/>
        <v>0</v>
      </c>
      <c r="M946" s="68"/>
      <c r="N946" s="72"/>
      <c r="O946" s="8"/>
    </row>
    <row r="947" spans="1:15" s="9" customFormat="1" ht="24" customHeight="1">
      <c r="A947" s="268"/>
      <c r="B947" s="75" t="s">
        <v>1684</v>
      </c>
      <c r="C947" s="75">
        <v>83421</v>
      </c>
      <c r="D947" s="151" t="s">
        <v>28</v>
      </c>
      <c r="E947" s="64" t="s">
        <v>345</v>
      </c>
      <c r="F947" s="68">
        <v>230</v>
      </c>
      <c r="G947" s="69"/>
      <c r="H947" s="69"/>
      <c r="I947" s="69">
        <f t="shared" si="316"/>
        <v>0</v>
      </c>
      <c r="J947" s="69">
        <f t="shared" si="317"/>
        <v>0</v>
      </c>
      <c r="K947" s="69">
        <f t="shared" si="318"/>
        <v>0</v>
      </c>
      <c r="L947" s="69">
        <f t="shared" si="319"/>
        <v>0</v>
      </c>
      <c r="M947" s="69"/>
      <c r="N947" s="72"/>
      <c r="O947" s="8"/>
    </row>
    <row r="948" spans="1:15" s="9" customFormat="1" ht="12" customHeight="1">
      <c r="A948" s="268"/>
      <c r="B948" s="75" t="s">
        <v>1685</v>
      </c>
      <c r="C948" s="75"/>
      <c r="D948" s="275" t="s">
        <v>1687</v>
      </c>
      <c r="E948" s="76"/>
      <c r="F948" s="68"/>
      <c r="G948" s="68"/>
      <c r="H948" s="68"/>
      <c r="I948" s="68" t="str">
        <f t="shared" si="316"/>
        <v/>
      </c>
      <c r="J948" s="68" t="str">
        <f t="shared" si="317"/>
        <v/>
      </c>
      <c r="K948" s="68" t="str">
        <f t="shared" si="318"/>
        <v/>
      </c>
      <c r="L948" s="68" t="str">
        <f t="shared" si="319"/>
        <v/>
      </c>
      <c r="M948" s="68"/>
      <c r="N948" s="72"/>
      <c r="O948" s="8"/>
    </row>
    <row r="949" spans="1:15" s="9" customFormat="1" ht="12.75" customHeight="1">
      <c r="A949" s="268"/>
      <c r="B949" s="75" t="s">
        <v>1686</v>
      </c>
      <c r="C949" s="75">
        <v>90442</v>
      </c>
      <c r="D949" s="77" t="s">
        <v>535</v>
      </c>
      <c r="E949" s="74" t="s">
        <v>344</v>
      </c>
      <c r="F949" s="68">
        <v>7</v>
      </c>
      <c r="G949" s="68"/>
      <c r="H949" s="68"/>
      <c r="I949" s="68">
        <f t="shared" si="316"/>
        <v>0</v>
      </c>
      <c r="J949" s="68">
        <f t="shared" si="317"/>
        <v>0</v>
      </c>
      <c r="K949" s="68">
        <f t="shared" si="318"/>
        <v>0</v>
      </c>
      <c r="L949" s="68">
        <f t="shared" si="319"/>
        <v>0</v>
      </c>
      <c r="M949" s="68"/>
      <c r="N949" s="72"/>
      <c r="O949" s="8"/>
    </row>
    <row r="950" spans="1:15" s="9" customFormat="1" ht="12">
      <c r="A950" s="268"/>
      <c r="B950" s="75" t="s">
        <v>1688</v>
      </c>
      <c r="C950" s="75">
        <v>90449</v>
      </c>
      <c r="D950" s="77" t="s">
        <v>542</v>
      </c>
      <c r="E950" s="74" t="s">
        <v>344</v>
      </c>
      <c r="F950" s="68">
        <v>210</v>
      </c>
      <c r="G950" s="68"/>
      <c r="H950" s="68"/>
      <c r="I950" s="68">
        <f t="shared" si="316"/>
        <v>0</v>
      </c>
      <c r="J950" s="68">
        <f t="shared" si="317"/>
        <v>0</v>
      </c>
      <c r="K950" s="68">
        <f t="shared" si="318"/>
        <v>0</v>
      </c>
      <c r="L950" s="68">
        <f t="shared" si="319"/>
        <v>0</v>
      </c>
      <c r="M950" s="68"/>
      <c r="N950" s="72"/>
      <c r="O950" s="8"/>
    </row>
    <row r="951" spans="1:15" s="9" customFormat="1" ht="24" customHeight="1">
      <c r="A951" s="268"/>
      <c r="B951" s="75" t="s">
        <v>1689</v>
      </c>
      <c r="C951" s="75" t="s">
        <v>161</v>
      </c>
      <c r="D951" s="77" t="s">
        <v>162</v>
      </c>
      <c r="E951" s="74" t="s">
        <v>344</v>
      </c>
      <c r="F951" s="68">
        <v>7</v>
      </c>
      <c r="G951" s="68"/>
      <c r="H951" s="68"/>
      <c r="I951" s="68">
        <f t="shared" si="316"/>
        <v>0</v>
      </c>
      <c r="J951" s="68">
        <f t="shared" si="317"/>
        <v>0</v>
      </c>
      <c r="K951" s="68">
        <f t="shared" si="318"/>
        <v>0</v>
      </c>
      <c r="L951" s="68">
        <f t="shared" si="319"/>
        <v>0</v>
      </c>
      <c r="M951" s="68"/>
      <c r="N951" s="72"/>
      <c r="O951" s="8"/>
    </row>
    <row r="952" spans="1:15" s="9" customFormat="1" ht="24">
      <c r="A952" s="268"/>
      <c r="B952" s="75" t="s">
        <v>1690</v>
      </c>
      <c r="C952" s="75">
        <v>90129</v>
      </c>
      <c r="D952" s="77" t="s">
        <v>403</v>
      </c>
      <c r="E952" s="74" t="s">
        <v>345</v>
      </c>
      <c r="F952" s="68">
        <v>9</v>
      </c>
      <c r="G952" s="68"/>
      <c r="H952" s="68"/>
      <c r="I952" s="68">
        <f>IF(F952="","",G952+H952)</f>
        <v>0</v>
      </c>
      <c r="J952" s="68">
        <f>IF(F952="","",ROUND((F952*G952),2))</f>
        <v>0</v>
      </c>
      <c r="K952" s="68">
        <f>IF(F952="","",ROUND((F952*H952),2))</f>
        <v>0</v>
      </c>
      <c r="L952" s="68">
        <f>IF(F952="","",ROUND((F952*I952),2))</f>
        <v>0</v>
      </c>
      <c r="M952" s="68"/>
      <c r="N952" s="72"/>
      <c r="O952" s="8"/>
    </row>
    <row r="953" spans="1:15" s="9" customFormat="1" ht="24" customHeight="1">
      <c r="A953" s="268"/>
      <c r="B953" s="75" t="s">
        <v>1691</v>
      </c>
      <c r="C953" s="75" t="s">
        <v>50</v>
      </c>
      <c r="D953" s="77" t="s">
        <v>51</v>
      </c>
      <c r="E953" s="74" t="s">
        <v>345</v>
      </c>
      <c r="F953" s="68">
        <v>100</v>
      </c>
      <c r="G953" s="68"/>
      <c r="H953" s="68"/>
      <c r="I953" s="68">
        <f t="shared" ref="I953:I954" si="324">IF(F953="","",G953+H953)</f>
        <v>0</v>
      </c>
      <c r="J953" s="68">
        <f t="shared" ref="J953:J954" si="325">IF(F953="","",ROUND((F953*G953),2))</f>
        <v>0</v>
      </c>
      <c r="K953" s="68">
        <f t="shared" ref="K953:K954" si="326">IF(F953="","",ROUND((F953*H953),2))</f>
        <v>0</v>
      </c>
      <c r="L953" s="68">
        <f t="shared" ref="L953:L954" si="327">IF(F953="","",ROUND((F953*I953),2))</f>
        <v>0</v>
      </c>
      <c r="M953" s="68"/>
      <c r="N953" s="72"/>
      <c r="O953" s="8"/>
    </row>
    <row r="954" spans="1:15" s="9" customFormat="1" ht="24" customHeight="1">
      <c r="A954" s="268"/>
      <c r="B954" s="75" t="s">
        <v>1692</v>
      </c>
      <c r="C954" s="75" t="s">
        <v>152</v>
      </c>
      <c r="D954" s="77" t="s">
        <v>153</v>
      </c>
      <c r="E954" s="74" t="s">
        <v>345</v>
      </c>
      <c r="F954" s="68">
        <v>700</v>
      </c>
      <c r="G954" s="68"/>
      <c r="H954" s="68"/>
      <c r="I954" s="68">
        <f t="shared" si="324"/>
        <v>0</v>
      </c>
      <c r="J954" s="68">
        <f t="shared" si="325"/>
        <v>0</v>
      </c>
      <c r="K954" s="68">
        <f t="shared" si="326"/>
        <v>0</v>
      </c>
      <c r="L954" s="68">
        <f t="shared" si="327"/>
        <v>0</v>
      </c>
      <c r="M954" s="68"/>
      <c r="N954" s="72"/>
      <c r="O954" s="8"/>
    </row>
    <row r="955" spans="1:15" s="9" customFormat="1" ht="12" customHeight="1">
      <c r="A955" s="268"/>
      <c r="B955" s="75" t="s">
        <v>1693</v>
      </c>
      <c r="C955" s="75"/>
      <c r="D955" s="275" t="s">
        <v>1695</v>
      </c>
      <c r="E955" s="76"/>
      <c r="F955" s="68"/>
      <c r="G955" s="68"/>
      <c r="H955" s="68"/>
      <c r="I955" s="68" t="str">
        <f t="shared" si="316"/>
        <v/>
      </c>
      <c r="J955" s="68" t="str">
        <f t="shared" si="317"/>
        <v/>
      </c>
      <c r="K955" s="68" t="str">
        <f t="shared" si="318"/>
        <v/>
      </c>
      <c r="L955" s="68" t="str">
        <f t="shared" si="319"/>
        <v/>
      </c>
      <c r="M955" s="68"/>
      <c r="N955" s="72"/>
      <c r="O955" s="8"/>
    </row>
    <row r="956" spans="1:15" s="9" customFormat="1" ht="36" customHeight="1">
      <c r="A956" s="268"/>
      <c r="B956" s="75" t="s">
        <v>1694</v>
      </c>
      <c r="C956" s="75" t="s">
        <v>237</v>
      </c>
      <c r="D956" s="77" t="s">
        <v>238</v>
      </c>
      <c r="E956" s="74" t="s">
        <v>344</v>
      </c>
      <c r="F956" s="68">
        <v>1</v>
      </c>
      <c r="G956" s="68"/>
      <c r="H956" s="68"/>
      <c r="I956" s="68">
        <f t="shared" si="316"/>
        <v>0</v>
      </c>
      <c r="J956" s="68">
        <f t="shared" si="317"/>
        <v>0</v>
      </c>
      <c r="K956" s="68">
        <f t="shared" si="318"/>
        <v>0</v>
      </c>
      <c r="L956" s="68">
        <f t="shared" si="319"/>
        <v>0</v>
      </c>
      <c r="M956" s="68"/>
      <c r="N956" s="72"/>
      <c r="O956" s="8"/>
    </row>
    <row r="957" spans="1:15" s="9" customFormat="1" ht="24" customHeight="1">
      <c r="A957" s="268"/>
      <c r="B957" s="75" t="s">
        <v>1696</v>
      </c>
      <c r="C957" s="75" t="s">
        <v>173</v>
      </c>
      <c r="D957" s="77" t="s">
        <v>174</v>
      </c>
      <c r="E957" s="74" t="s">
        <v>344</v>
      </c>
      <c r="F957" s="68">
        <v>1</v>
      </c>
      <c r="G957" s="68"/>
      <c r="H957" s="68"/>
      <c r="I957" s="68">
        <f t="shared" si="316"/>
        <v>0</v>
      </c>
      <c r="J957" s="68">
        <f t="shared" si="317"/>
        <v>0</v>
      </c>
      <c r="K957" s="68">
        <f t="shared" si="318"/>
        <v>0</v>
      </c>
      <c r="L957" s="68">
        <f t="shared" si="319"/>
        <v>0</v>
      </c>
      <c r="M957" s="68"/>
      <c r="N957" s="72"/>
      <c r="O957" s="8"/>
    </row>
    <row r="958" spans="1:15" s="9" customFormat="1" ht="24" customHeight="1">
      <c r="A958" s="268"/>
      <c r="B958" s="75" t="s">
        <v>1697</v>
      </c>
      <c r="C958" s="75" t="s">
        <v>171</v>
      </c>
      <c r="D958" s="77" t="s">
        <v>172</v>
      </c>
      <c r="E958" s="74" t="s">
        <v>344</v>
      </c>
      <c r="F958" s="68">
        <v>2</v>
      </c>
      <c r="G958" s="68"/>
      <c r="H958" s="68"/>
      <c r="I958" s="68">
        <f t="shared" si="316"/>
        <v>0</v>
      </c>
      <c r="J958" s="68">
        <f t="shared" si="317"/>
        <v>0</v>
      </c>
      <c r="K958" s="68">
        <f t="shared" si="318"/>
        <v>0</v>
      </c>
      <c r="L958" s="68">
        <f t="shared" si="319"/>
        <v>0</v>
      </c>
      <c r="M958" s="68"/>
      <c r="N958" s="72"/>
      <c r="O958" s="8"/>
    </row>
    <row r="959" spans="1:15" s="9" customFormat="1" ht="24" customHeight="1">
      <c r="A959" s="268"/>
      <c r="B959" s="75" t="s">
        <v>1698</v>
      </c>
      <c r="C959" s="75" t="s">
        <v>171</v>
      </c>
      <c r="D959" s="77" t="s">
        <v>172</v>
      </c>
      <c r="E959" s="74" t="s">
        <v>344</v>
      </c>
      <c r="F959" s="68">
        <v>1</v>
      </c>
      <c r="G959" s="68"/>
      <c r="H959" s="68"/>
      <c r="I959" s="68">
        <f t="shared" si="316"/>
        <v>0</v>
      </c>
      <c r="J959" s="68">
        <f t="shared" si="317"/>
        <v>0</v>
      </c>
      <c r="K959" s="68">
        <f t="shared" si="318"/>
        <v>0</v>
      </c>
      <c r="L959" s="68">
        <f t="shared" si="319"/>
        <v>0</v>
      </c>
      <c r="M959" s="68"/>
      <c r="N959" s="72"/>
      <c r="O959" s="8"/>
    </row>
    <row r="960" spans="1:15" s="9" customFormat="1" ht="24" customHeight="1">
      <c r="A960" s="268"/>
      <c r="B960" s="75" t="s">
        <v>1699</v>
      </c>
      <c r="C960" s="75" t="s">
        <v>169</v>
      </c>
      <c r="D960" s="77" t="s">
        <v>170</v>
      </c>
      <c r="E960" s="74" t="s">
        <v>344</v>
      </c>
      <c r="F960" s="68">
        <v>4</v>
      </c>
      <c r="G960" s="68"/>
      <c r="H960" s="68"/>
      <c r="I960" s="68">
        <f t="shared" si="316"/>
        <v>0</v>
      </c>
      <c r="J960" s="68">
        <f t="shared" si="317"/>
        <v>0</v>
      </c>
      <c r="K960" s="68">
        <f t="shared" si="318"/>
        <v>0</v>
      </c>
      <c r="L960" s="68">
        <f t="shared" si="319"/>
        <v>0</v>
      </c>
      <c r="M960" s="68"/>
      <c r="N960" s="72"/>
      <c r="O960" s="8"/>
    </row>
    <row r="961" spans="1:15" s="9" customFormat="1" ht="24" customHeight="1">
      <c r="A961" s="268"/>
      <c r="B961" s="75" t="s">
        <v>1700</v>
      </c>
      <c r="C961" s="75" t="s">
        <v>169</v>
      </c>
      <c r="D961" s="77" t="s">
        <v>170</v>
      </c>
      <c r="E961" s="74" t="s">
        <v>344</v>
      </c>
      <c r="F961" s="68">
        <v>4</v>
      </c>
      <c r="G961" s="68"/>
      <c r="H961" s="68"/>
      <c r="I961" s="68">
        <f t="shared" si="316"/>
        <v>0</v>
      </c>
      <c r="J961" s="68">
        <f t="shared" si="317"/>
        <v>0</v>
      </c>
      <c r="K961" s="68">
        <f t="shared" si="318"/>
        <v>0</v>
      </c>
      <c r="L961" s="68">
        <f t="shared" si="319"/>
        <v>0</v>
      </c>
      <c r="M961" s="68"/>
      <c r="N961" s="72"/>
      <c r="O961" s="8"/>
    </row>
    <row r="962" spans="1:15" s="9" customFormat="1" ht="12.75" customHeight="1">
      <c r="A962" s="268"/>
      <c r="B962" s="75" t="s">
        <v>1701</v>
      </c>
      <c r="C962" s="75">
        <v>90141</v>
      </c>
      <c r="D962" s="77" t="s">
        <v>405</v>
      </c>
      <c r="E962" s="74" t="s">
        <v>344</v>
      </c>
      <c r="F962" s="68">
        <v>3</v>
      </c>
      <c r="G962" s="68"/>
      <c r="H962" s="68"/>
      <c r="I962" s="68">
        <f t="shared" si="316"/>
        <v>0</v>
      </c>
      <c r="J962" s="68">
        <f t="shared" si="317"/>
        <v>0</v>
      </c>
      <c r="K962" s="68">
        <f t="shared" si="318"/>
        <v>0</v>
      </c>
      <c r="L962" s="68">
        <f t="shared" si="319"/>
        <v>0</v>
      </c>
      <c r="M962" s="68"/>
      <c r="N962" s="72"/>
      <c r="O962" s="8"/>
    </row>
    <row r="963" spans="1:15" s="9" customFormat="1" ht="12.75" customHeight="1">
      <c r="A963" s="268"/>
      <c r="B963" s="75" t="s">
        <v>1702</v>
      </c>
      <c r="C963" s="75">
        <v>90423</v>
      </c>
      <c r="D963" s="77" t="s">
        <v>516</v>
      </c>
      <c r="E963" s="74" t="s">
        <v>345</v>
      </c>
      <c r="F963" s="68">
        <v>106</v>
      </c>
      <c r="G963" s="68"/>
      <c r="H963" s="68"/>
      <c r="I963" s="68">
        <f t="shared" si="316"/>
        <v>0</v>
      </c>
      <c r="J963" s="68">
        <f t="shared" si="317"/>
        <v>0</v>
      </c>
      <c r="K963" s="68">
        <f t="shared" si="318"/>
        <v>0</v>
      </c>
      <c r="L963" s="68">
        <f t="shared" si="319"/>
        <v>0</v>
      </c>
      <c r="M963" s="68"/>
      <c r="N963" s="72"/>
      <c r="O963" s="8"/>
    </row>
    <row r="964" spans="1:15" s="9" customFormat="1" ht="12.75" customHeight="1">
      <c r="A964" s="268"/>
      <c r="B964" s="75" t="s">
        <v>1703</v>
      </c>
      <c r="C964" s="75">
        <v>90452</v>
      </c>
      <c r="D964" s="77" t="s">
        <v>545</v>
      </c>
      <c r="E964" s="74" t="s">
        <v>344</v>
      </c>
      <c r="F964" s="68">
        <v>4</v>
      </c>
      <c r="G964" s="68"/>
      <c r="H964" s="68"/>
      <c r="I964" s="68">
        <f t="shared" si="316"/>
        <v>0</v>
      </c>
      <c r="J964" s="68">
        <f t="shared" si="317"/>
        <v>0</v>
      </c>
      <c r="K964" s="68">
        <f t="shared" si="318"/>
        <v>0</v>
      </c>
      <c r="L964" s="68">
        <f t="shared" si="319"/>
        <v>0</v>
      </c>
      <c r="M964" s="68"/>
      <c r="N964" s="72"/>
      <c r="O964" s="8"/>
    </row>
    <row r="965" spans="1:15" s="9" customFormat="1" ht="12.75" customHeight="1">
      <c r="A965" s="268"/>
      <c r="B965" s="75" t="s">
        <v>1704</v>
      </c>
      <c r="C965" s="75">
        <v>90407</v>
      </c>
      <c r="D965" s="77" t="s">
        <v>500</v>
      </c>
      <c r="E965" s="74" t="s">
        <v>245</v>
      </c>
      <c r="F965" s="68">
        <v>4</v>
      </c>
      <c r="G965" s="68"/>
      <c r="H965" s="68"/>
      <c r="I965" s="68">
        <f t="shared" si="316"/>
        <v>0</v>
      </c>
      <c r="J965" s="68">
        <f t="shared" si="317"/>
        <v>0</v>
      </c>
      <c r="K965" s="68">
        <f t="shared" si="318"/>
        <v>0</v>
      </c>
      <c r="L965" s="68">
        <f t="shared" si="319"/>
        <v>0</v>
      </c>
      <c r="M965" s="68"/>
      <c r="N965" s="72"/>
      <c r="O965" s="8"/>
    </row>
    <row r="966" spans="1:15" s="9" customFormat="1" ht="24" customHeight="1">
      <c r="A966" s="268"/>
      <c r="B966" s="75" t="s">
        <v>1705</v>
      </c>
      <c r="C966" s="75">
        <v>83422</v>
      </c>
      <c r="D966" s="151" t="s">
        <v>29</v>
      </c>
      <c r="E966" s="64" t="s">
        <v>345</v>
      </c>
      <c r="F966" s="68">
        <v>212</v>
      </c>
      <c r="G966" s="69"/>
      <c r="H966" s="69"/>
      <c r="I966" s="69">
        <f t="shared" si="316"/>
        <v>0</v>
      </c>
      <c r="J966" s="69">
        <f t="shared" si="317"/>
        <v>0</v>
      </c>
      <c r="K966" s="69">
        <f t="shared" si="318"/>
        <v>0</v>
      </c>
      <c r="L966" s="69">
        <f t="shared" si="319"/>
        <v>0</v>
      </c>
      <c r="M966" s="69"/>
      <c r="N966" s="72"/>
      <c r="O966" s="8"/>
    </row>
    <row r="967" spans="1:15" s="9" customFormat="1" ht="24" customHeight="1">
      <c r="A967" s="268"/>
      <c r="B967" s="75" t="s">
        <v>1706</v>
      </c>
      <c r="C967" s="75">
        <v>83421</v>
      </c>
      <c r="D967" s="151" t="s">
        <v>28</v>
      </c>
      <c r="E967" s="64" t="s">
        <v>345</v>
      </c>
      <c r="F967" s="68">
        <v>53</v>
      </c>
      <c r="G967" s="69"/>
      <c r="H967" s="69"/>
      <c r="I967" s="69">
        <f t="shared" si="316"/>
        <v>0</v>
      </c>
      <c r="J967" s="69">
        <f t="shared" si="317"/>
        <v>0</v>
      </c>
      <c r="K967" s="69">
        <f t="shared" si="318"/>
        <v>0</v>
      </c>
      <c r="L967" s="69">
        <f t="shared" si="319"/>
        <v>0</v>
      </c>
      <c r="M967" s="69"/>
      <c r="N967" s="72"/>
      <c r="O967" s="8"/>
    </row>
    <row r="968" spans="1:15" s="9" customFormat="1" ht="12" customHeight="1">
      <c r="A968" s="268"/>
      <c r="B968" s="75" t="s">
        <v>1707</v>
      </c>
      <c r="C968" s="75"/>
      <c r="D968" s="275" t="s">
        <v>1709</v>
      </c>
      <c r="E968" s="76"/>
      <c r="F968" s="68"/>
      <c r="G968" s="68"/>
      <c r="H968" s="68"/>
      <c r="I968" s="68" t="str">
        <f t="shared" si="316"/>
        <v/>
      </c>
      <c r="J968" s="68" t="str">
        <f t="shared" si="317"/>
        <v/>
      </c>
      <c r="K968" s="68" t="str">
        <f t="shared" si="318"/>
        <v/>
      </c>
      <c r="L968" s="68" t="str">
        <f t="shared" si="319"/>
        <v/>
      </c>
      <c r="M968" s="68"/>
      <c r="N968" s="72"/>
      <c r="O968" s="8"/>
    </row>
    <row r="969" spans="1:15" s="9" customFormat="1" ht="12.75" customHeight="1">
      <c r="A969" s="268"/>
      <c r="B969" s="75" t="s">
        <v>1708</v>
      </c>
      <c r="C969" s="75">
        <v>90442</v>
      </c>
      <c r="D969" s="77" t="s">
        <v>535</v>
      </c>
      <c r="E969" s="74" t="s">
        <v>344</v>
      </c>
      <c r="F969" s="68">
        <v>10</v>
      </c>
      <c r="G969" s="68"/>
      <c r="H969" s="68"/>
      <c r="I969" s="68">
        <f t="shared" si="316"/>
        <v>0</v>
      </c>
      <c r="J969" s="68">
        <f t="shared" si="317"/>
        <v>0</v>
      </c>
      <c r="K969" s="68">
        <f t="shared" si="318"/>
        <v>0</v>
      </c>
      <c r="L969" s="68">
        <f t="shared" si="319"/>
        <v>0</v>
      </c>
      <c r="M969" s="68"/>
      <c r="N969" s="72"/>
      <c r="O969" s="8"/>
    </row>
    <row r="970" spans="1:15" s="9" customFormat="1" ht="12">
      <c r="A970" s="268"/>
      <c r="B970" s="75" t="s">
        <v>1710</v>
      </c>
      <c r="C970" s="75">
        <v>90449</v>
      </c>
      <c r="D970" s="77" t="s">
        <v>542</v>
      </c>
      <c r="E970" s="74" t="s">
        <v>344</v>
      </c>
      <c r="F970" s="68">
        <v>300</v>
      </c>
      <c r="G970" s="68"/>
      <c r="H970" s="68"/>
      <c r="I970" s="68">
        <f t="shared" si="316"/>
        <v>0</v>
      </c>
      <c r="J970" s="68">
        <f t="shared" si="317"/>
        <v>0</v>
      </c>
      <c r="K970" s="68">
        <f t="shared" si="318"/>
        <v>0</v>
      </c>
      <c r="L970" s="68">
        <f t="shared" si="319"/>
        <v>0</v>
      </c>
      <c r="M970" s="68"/>
      <c r="N970" s="72"/>
      <c r="O970" s="8"/>
    </row>
    <row r="971" spans="1:15" s="9" customFormat="1" ht="24" customHeight="1">
      <c r="A971" s="268"/>
      <c r="B971" s="75" t="s">
        <v>1711</v>
      </c>
      <c r="C971" s="75" t="s">
        <v>161</v>
      </c>
      <c r="D971" s="77" t="s">
        <v>162</v>
      </c>
      <c r="E971" s="74" t="s">
        <v>344</v>
      </c>
      <c r="F971" s="68">
        <v>10</v>
      </c>
      <c r="G971" s="68"/>
      <c r="H971" s="68"/>
      <c r="I971" s="68">
        <f t="shared" si="316"/>
        <v>0</v>
      </c>
      <c r="J971" s="68">
        <f t="shared" si="317"/>
        <v>0</v>
      </c>
      <c r="K971" s="68">
        <f t="shared" si="318"/>
        <v>0</v>
      </c>
      <c r="L971" s="68">
        <f t="shared" si="319"/>
        <v>0</v>
      </c>
      <c r="M971" s="68"/>
      <c r="N971" s="72"/>
      <c r="O971" s="8"/>
    </row>
    <row r="972" spans="1:15" s="9" customFormat="1" ht="24" customHeight="1">
      <c r="A972" s="268"/>
      <c r="B972" s="75" t="s">
        <v>1712</v>
      </c>
      <c r="C972" s="75">
        <v>90146</v>
      </c>
      <c r="D972" s="77" t="s">
        <v>406</v>
      </c>
      <c r="E972" s="74" t="s">
        <v>345</v>
      </c>
      <c r="F972" s="68">
        <v>6</v>
      </c>
      <c r="G972" s="68"/>
      <c r="H972" s="68"/>
      <c r="I972" s="68">
        <f t="shared" si="316"/>
        <v>0</v>
      </c>
      <c r="J972" s="68">
        <f t="shared" si="317"/>
        <v>0</v>
      </c>
      <c r="K972" s="68">
        <f t="shared" si="318"/>
        <v>0</v>
      </c>
      <c r="L972" s="68">
        <f t="shared" si="319"/>
        <v>0</v>
      </c>
      <c r="M972" s="68"/>
      <c r="N972" s="72"/>
      <c r="O972" s="8"/>
    </row>
    <row r="973" spans="1:15" s="9" customFormat="1" ht="24">
      <c r="A973" s="268"/>
      <c r="B973" s="75" t="s">
        <v>1713</v>
      </c>
      <c r="C973" s="75">
        <v>90129</v>
      </c>
      <c r="D973" s="77" t="s">
        <v>403</v>
      </c>
      <c r="E973" s="74" t="s">
        <v>345</v>
      </c>
      <c r="F973" s="68">
        <v>9</v>
      </c>
      <c r="G973" s="68"/>
      <c r="H973" s="68"/>
      <c r="I973" s="68">
        <f t="shared" si="316"/>
        <v>0</v>
      </c>
      <c r="J973" s="68">
        <f t="shared" si="317"/>
        <v>0</v>
      </c>
      <c r="K973" s="68">
        <f t="shared" si="318"/>
        <v>0</v>
      </c>
      <c r="L973" s="68">
        <f t="shared" si="319"/>
        <v>0</v>
      </c>
      <c r="M973" s="68"/>
      <c r="N973" s="72"/>
      <c r="O973" s="8"/>
    </row>
    <row r="974" spans="1:15" s="9" customFormat="1" ht="24" customHeight="1">
      <c r="A974" s="268"/>
      <c r="B974" s="75" t="s">
        <v>1714</v>
      </c>
      <c r="C974" s="75" t="s">
        <v>50</v>
      </c>
      <c r="D974" s="77" t="s">
        <v>51</v>
      </c>
      <c r="E974" s="74" t="s">
        <v>345</v>
      </c>
      <c r="F974" s="68">
        <v>200</v>
      </c>
      <c r="G974" s="68"/>
      <c r="H974" s="68"/>
      <c r="I974" s="68">
        <f t="shared" si="316"/>
        <v>0</v>
      </c>
      <c r="J974" s="68">
        <f t="shared" si="317"/>
        <v>0</v>
      </c>
      <c r="K974" s="68">
        <f t="shared" si="318"/>
        <v>0</v>
      </c>
      <c r="L974" s="68">
        <f t="shared" si="319"/>
        <v>0</v>
      </c>
      <c r="M974" s="68"/>
      <c r="N974" s="72"/>
      <c r="O974" s="8"/>
    </row>
    <row r="975" spans="1:15" s="9" customFormat="1" ht="24" customHeight="1">
      <c r="A975" s="268"/>
      <c r="B975" s="75" t="s">
        <v>1715</v>
      </c>
      <c r="C975" s="75" t="s">
        <v>152</v>
      </c>
      <c r="D975" s="77" t="s">
        <v>153</v>
      </c>
      <c r="E975" s="74" t="s">
        <v>345</v>
      </c>
      <c r="F975" s="68">
        <v>500</v>
      </c>
      <c r="G975" s="68"/>
      <c r="H975" s="68"/>
      <c r="I975" s="68">
        <f t="shared" si="316"/>
        <v>0</v>
      </c>
      <c r="J975" s="68">
        <f t="shared" si="317"/>
        <v>0</v>
      </c>
      <c r="K975" s="68">
        <f t="shared" si="318"/>
        <v>0</v>
      </c>
      <c r="L975" s="68">
        <f t="shared" si="319"/>
        <v>0</v>
      </c>
      <c r="M975" s="68"/>
      <c r="N975" s="72"/>
      <c r="O975" s="8"/>
    </row>
    <row r="976" spans="1:15" s="9" customFormat="1" ht="24" customHeight="1">
      <c r="A976" s="268"/>
      <c r="B976" s="75" t="s">
        <v>1716</v>
      </c>
      <c r="C976" s="75" t="s">
        <v>154</v>
      </c>
      <c r="D976" s="77" t="s">
        <v>155</v>
      </c>
      <c r="E976" s="74" t="s">
        <v>345</v>
      </c>
      <c r="F976" s="68">
        <v>100</v>
      </c>
      <c r="G976" s="68"/>
      <c r="H976" s="68"/>
      <c r="I976" s="68">
        <f t="shared" si="316"/>
        <v>0</v>
      </c>
      <c r="J976" s="68">
        <f t="shared" si="317"/>
        <v>0</v>
      </c>
      <c r="K976" s="68">
        <f t="shared" si="318"/>
        <v>0</v>
      </c>
      <c r="L976" s="68">
        <f t="shared" si="319"/>
        <v>0</v>
      </c>
      <c r="M976" s="68"/>
      <c r="N976" s="72"/>
      <c r="O976" s="8"/>
    </row>
    <row r="977" spans="1:15" s="9" customFormat="1" ht="24" customHeight="1">
      <c r="A977" s="268"/>
      <c r="B977" s="75" t="s">
        <v>1717</v>
      </c>
      <c r="C977" s="75" t="s">
        <v>156</v>
      </c>
      <c r="D977" s="77" t="s">
        <v>157</v>
      </c>
      <c r="E977" s="74" t="s">
        <v>345</v>
      </c>
      <c r="F977" s="68">
        <v>100</v>
      </c>
      <c r="G977" s="68"/>
      <c r="H977" s="68"/>
      <c r="I977" s="68">
        <f t="shared" si="316"/>
        <v>0</v>
      </c>
      <c r="J977" s="68">
        <f t="shared" si="317"/>
        <v>0</v>
      </c>
      <c r="K977" s="68">
        <f t="shared" si="318"/>
        <v>0</v>
      </c>
      <c r="L977" s="68">
        <f t="shared" si="319"/>
        <v>0</v>
      </c>
      <c r="M977" s="68"/>
      <c r="N977" s="72"/>
      <c r="O977" s="8"/>
    </row>
    <row r="978" spans="1:15" s="9" customFormat="1" ht="12" customHeight="1">
      <c r="A978" s="268"/>
      <c r="B978" s="75" t="s">
        <v>1718</v>
      </c>
      <c r="C978" s="75"/>
      <c r="D978" s="275" t="s">
        <v>1720</v>
      </c>
      <c r="E978" s="76"/>
      <c r="F978" s="68"/>
      <c r="G978" s="68"/>
      <c r="H978" s="68"/>
      <c r="I978" s="68" t="str">
        <f t="shared" si="316"/>
        <v/>
      </c>
      <c r="J978" s="68" t="str">
        <f t="shared" si="317"/>
        <v/>
      </c>
      <c r="K978" s="68" t="str">
        <f t="shared" si="318"/>
        <v/>
      </c>
      <c r="L978" s="68" t="str">
        <f t="shared" si="319"/>
        <v/>
      </c>
      <c r="M978" s="68"/>
      <c r="N978" s="72"/>
      <c r="O978" s="8"/>
    </row>
    <row r="979" spans="1:15" s="9" customFormat="1" ht="36" customHeight="1">
      <c r="A979" s="268"/>
      <c r="B979" s="75" t="s">
        <v>1719</v>
      </c>
      <c r="C979" s="75" t="s">
        <v>235</v>
      </c>
      <c r="D979" s="77" t="s">
        <v>236</v>
      </c>
      <c r="E979" s="74" t="s">
        <v>344</v>
      </c>
      <c r="F979" s="68">
        <v>1</v>
      </c>
      <c r="G979" s="68"/>
      <c r="H979" s="68"/>
      <c r="I979" s="68">
        <f t="shared" si="316"/>
        <v>0</v>
      </c>
      <c r="J979" s="68">
        <f t="shared" si="317"/>
        <v>0</v>
      </c>
      <c r="K979" s="68">
        <f t="shared" si="318"/>
        <v>0</v>
      </c>
      <c r="L979" s="68">
        <f t="shared" si="319"/>
        <v>0</v>
      </c>
      <c r="M979" s="68"/>
      <c r="N979" s="72"/>
      <c r="O979" s="8"/>
    </row>
    <row r="980" spans="1:15" s="9" customFormat="1" ht="24" customHeight="1">
      <c r="A980" s="268"/>
      <c r="B980" s="75" t="s">
        <v>1721</v>
      </c>
      <c r="C980" s="75" t="s">
        <v>171</v>
      </c>
      <c r="D980" s="77" t="s">
        <v>172</v>
      </c>
      <c r="E980" s="74" t="s">
        <v>344</v>
      </c>
      <c r="F980" s="68">
        <v>1</v>
      </c>
      <c r="G980" s="68"/>
      <c r="H980" s="68"/>
      <c r="I980" s="68">
        <f t="shared" si="316"/>
        <v>0</v>
      </c>
      <c r="J980" s="68">
        <f t="shared" si="317"/>
        <v>0</v>
      </c>
      <c r="K980" s="68">
        <f t="shared" si="318"/>
        <v>0</v>
      </c>
      <c r="L980" s="68">
        <f t="shared" si="319"/>
        <v>0</v>
      </c>
      <c r="M980" s="68"/>
      <c r="N980" s="72"/>
      <c r="O980" s="8"/>
    </row>
    <row r="981" spans="1:15" s="9" customFormat="1" ht="24" customHeight="1">
      <c r="A981" s="268"/>
      <c r="B981" s="75" t="s">
        <v>1722</v>
      </c>
      <c r="C981" s="75" t="s">
        <v>171</v>
      </c>
      <c r="D981" s="77" t="s">
        <v>172</v>
      </c>
      <c r="E981" s="74" t="s">
        <v>344</v>
      </c>
      <c r="F981" s="68">
        <v>1</v>
      </c>
      <c r="G981" s="68"/>
      <c r="H981" s="68"/>
      <c r="I981" s="68">
        <f t="shared" si="316"/>
        <v>0</v>
      </c>
      <c r="J981" s="68">
        <f t="shared" si="317"/>
        <v>0</v>
      </c>
      <c r="K981" s="68">
        <f t="shared" si="318"/>
        <v>0</v>
      </c>
      <c r="L981" s="68">
        <f t="shared" si="319"/>
        <v>0</v>
      </c>
      <c r="M981" s="68"/>
      <c r="N981" s="72"/>
      <c r="O981" s="8"/>
    </row>
    <row r="982" spans="1:15" s="9" customFormat="1" ht="24" customHeight="1">
      <c r="A982" s="268"/>
      <c r="B982" s="75" t="s">
        <v>1723</v>
      </c>
      <c r="C982" s="75" t="s">
        <v>169</v>
      </c>
      <c r="D982" s="77" t="s">
        <v>170</v>
      </c>
      <c r="E982" s="74" t="s">
        <v>344</v>
      </c>
      <c r="F982" s="68">
        <v>1</v>
      </c>
      <c r="G982" s="68"/>
      <c r="H982" s="68"/>
      <c r="I982" s="68">
        <f t="shared" si="316"/>
        <v>0</v>
      </c>
      <c r="J982" s="68">
        <f t="shared" si="317"/>
        <v>0</v>
      </c>
      <c r="K982" s="68">
        <f t="shared" si="318"/>
        <v>0</v>
      </c>
      <c r="L982" s="68">
        <f t="shared" si="319"/>
        <v>0</v>
      </c>
      <c r="M982" s="68"/>
      <c r="N982" s="72"/>
      <c r="O982" s="8"/>
    </row>
    <row r="983" spans="1:15" s="9" customFormat="1" ht="24" customHeight="1">
      <c r="A983" s="268"/>
      <c r="B983" s="75" t="s">
        <v>1724</v>
      </c>
      <c r="C983" s="75" t="s">
        <v>169</v>
      </c>
      <c r="D983" s="77" t="s">
        <v>170</v>
      </c>
      <c r="E983" s="74" t="s">
        <v>344</v>
      </c>
      <c r="F983" s="68">
        <v>2</v>
      </c>
      <c r="G983" s="68"/>
      <c r="H983" s="68"/>
      <c r="I983" s="68">
        <f t="shared" si="316"/>
        <v>0</v>
      </c>
      <c r="J983" s="68">
        <f t="shared" si="317"/>
        <v>0</v>
      </c>
      <c r="K983" s="68">
        <f t="shared" si="318"/>
        <v>0</v>
      </c>
      <c r="L983" s="68">
        <f t="shared" si="319"/>
        <v>0</v>
      </c>
      <c r="M983" s="68"/>
      <c r="N983" s="72"/>
      <c r="O983" s="8"/>
    </row>
    <row r="984" spans="1:15" s="9" customFormat="1" ht="24" customHeight="1">
      <c r="A984" s="268"/>
      <c r="B984" s="75" t="s">
        <v>1725</v>
      </c>
      <c r="C984" s="75" t="s">
        <v>169</v>
      </c>
      <c r="D984" s="77" t="s">
        <v>170</v>
      </c>
      <c r="E984" s="74" t="s">
        <v>344</v>
      </c>
      <c r="F984" s="68">
        <v>7</v>
      </c>
      <c r="G984" s="68"/>
      <c r="H984" s="68"/>
      <c r="I984" s="68">
        <f t="shared" si="316"/>
        <v>0</v>
      </c>
      <c r="J984" s="68">
        <f t="shared" si="317"/>
        <v>0</v>
      </c>
      <c r="K984" s="68">
        <f t="shared" si="318"/>
        <v>0</v>
      </c>
      <c r="L984" s="68">
        <f t="shared" si="319"/>
        <v>0</v>
      </c>
      <c r="M984" s="68"/>
      <c r="N984" s="72"/>
      <c r="O984" s="8"/>
    </row>
    <row r="985" spans="1:15" s="9" customFormat="1" ht="12.75" customHeight="1">
      <c r="A985" s="268"/>
      <c r="B985" s="75" t="s">
        <v>1726</v>
      </c>
      <c r="C985" s="75">
        <v>90141</v>
      </c>
      <c r="D985" s="77" t="s">
        <v>405</v>
      </c>
      <c r="E985" s="74" t="s">
        <v>344</v>
      </c>
      <c r="F985" s="68">
        <v>3</v>
      </c>
      <c r="G985" s="68"/>
      <c r="H985" s="68"/>
      <c r="I985" s="68">
        <f t="shared" si="316"/>
        <v>0</v>
      </c>
      <c r="J985" s="68">
        <f t="shared" si="317"/>
        <v>0</v>
      </c>
      <c r="K985" s="68">
        <f t="shared" si="318"/>
        <v>0</v>
      </c>
      <c r="L985" s="68">
        <f t="shared" si="319"/>
        <v>0</v>
      </c>
      <c r="M985" s="68"/>
      <c r="N985" s="72"/>
      <c r="O985" s="8"/>
    </row>
    <row r="986" spans="1:15" s="9" customFormat="1" ht="12.75" customHeight="1">
      <c r="A986" s="268"/>
      <c r="B986" s="75" t="s">
        <v>1727</v>
      </c>
      <c r="C986" s="75">
        <v>90422</v>
      </c>
      <c r="D986" s="77" t="s">
        <v>515</v>
      </c>
      <c r="E986" s="74" t="s">
        <v>345</v>
      </c>
      <c r="F986" s="68">
        <v>80</v>
      </c>
      <c r="G986" s="68"/>
      <c r="H986" s="68"/>
      <c r="I986" s="68">
        <f t="shared" si="316"/>
        <v>0</v>
      </c>
      <c r="J986" s="68">
        <f t="shared" si="317"/>
        <v>0</v>
      </c>
      <c r="K986" s="68">
        <f t="shared" si="318"/>
        <v>0</v>
      </c>
      <c r="L986" s="68">
        <f t="shared" si="319"/>
        <v>0</v>
      </c>
      <c r="M986" s="68"/>
      <c r="N986" s="72"/>
      <c r="O986" s="8"/>
    </row>
    <row r="987" spans="1:15" s="9" customFormat="1" ht="12.75" customHeight="1">
      <c r="A987" s="268"/>
      <c r="B987" s="75" t="s">
        <v>1728</v>
      </c>
      <c r="C987" s="75">
        <v>90453</v>
      </c>
      <c r="D987" s="77" t="s">
        <v>546</v>
      </c>
      <c r="E987" s="74" t="s">
        <v>344</v>
      </c>
      <c r="F987" s="68">
        <v>4</v>
      </c>
      <c r="G987" s="68"/>
      <c r="H987" s="68"/>
      <c r="I987" s="68">
        <f t="shared" si="316"/>
        <v>0</v>
      </c>
      <c r="J987" s="68">
        <f t="shared" si="317"/>
        <v>0</v>
      </c>
      <c r="K987" s="68">
        <f t="shared" si="318"/>
        <v>0</v>
      </c>
      <c r="L987" s="68">
        <f t="shared" si="319"/>
        <v>0</v>
      </c>
      <c r="M987" s="68"/>
      <c r="N987" s="72"/>
      <c r="O987" s="8"/>
    </row>
    <row r="988" spans="1:15" s="9" customFormat="1" ht="12.75" customHeight="1">
      <c r="A988" s="268"/>
      <c r="B988" s="75" t="s">
        <v>1729</v>
      </c>
      <c r="C988" s="75">
        <v>90303</v>
      </c>
      <c r="D988" s="77" t="s">
        <v>441</v>
      </c>
      <c r="E988" s="74" t="s">
        <v>245</v>
      </c>
      <c r="F988" s="68">
        <v>4</v>
      </c>
      <c r="G988" s="68"/>
      <c r="H988" s="68"/>
      <c r="I988" s="68">
        <f t="shared" si="316"/>
        <v>0</v>
      </c>
      <c r="J988" s="68">
        <f t="shared" si="317"/>
        <v>0</v>
      </c>
      <c r="K988" s="68">
        <f t="shared" si="318"/>
        <v>0</v>
      </c>
      <c r="L988" s="68">
        <f t="shared" si="319"/>
        <v>0</v>
      </c>
      <c r="M988" s="68"/>
      <c r="N988" s="72"/>
      <c r="O988" s="8"/>
    </row>
    <row r="989" spans="1:15" s="9" customFormat="1" ht="24" customHeight="1">
      <c r="A989" s="268"/>
      <c r="B989" s="75" t="s">
        <v>1730</v>
      </c>
      <c r="C989" s="75">
        <v>83421</v>
      </c>
      <c r="D989" s="151" t="s">
        <v>28</v>
      </c>
      <c r="E989" s="64" t="s">
        <v>345</v>
      </c>
      <c r="F989" s="68">
        <v>200</v>
      </c>
      <c r="G989" s="69"/>
      <c r="H989" s="69"/>
      <c r="I989" s="69">
        <f t="shared" si="316"/>
        <v>0</v>
      </c>
      <c r="J989" s="69">
        <f t="shared" si="317"/>
        <v>0</v>
      </c>
      <c r="K989" s="69">
        <f t="shared" si="318"/>
        <v>0</v>
      </c>
      <c r="L989" s="69">
        <f t="shared" si="319"/>
        <v>0</v>
      </c>
      <c r="M989" s="69"/>
      <c r="N989" s="72"/>
      <c r="O989" s="8"/>
    </row>
    <row r="990" spans="1:15" s="9" customFormat="1" ht="12" customHeight="1">
      <c r="A990" s="268"/>
      <c r="B990" s="75" t="s">
        <v>1731</v>
      </c>
      <c r="C990" s="75"/>
      <c r="D990" s="275" t="s">
        <v>1733</v>
      </c>
      <c r="E990" s="76"/>
      <c r="F990" s="68"/>
      <c r="G990" s="68"/>
      <c r="H990" s="68"/>
      <c r="I990" s="68" t="str">
        <f t="shared" si="316"/>
        <v/>
      </c>
      <c r="J990" s="68" t="str">
        <f t="shared" si="317"/>
        <v/>
      </c>
      <c r="K990" s="68" t="str">
        <f t="shared" si="318"/>
        <v/>
      </c>
      <c r="L990" s="68" t="str">
        <f t="shared" si="319"/>
        <v/>
      </c>
      <c r="M990" s="68"/>
      <c r="N990" s="72"/>
      <c r="O990" s="8"/>
    </row>
    <row r="991" spans="1:15" s="9" customFormat="1" ht="12.75" customHeight="1">
      <c r="A991" s="268"/>
      <c r="B991" s="75" t="s">
        <v>1732</v>
      </c>
      <c r="C991" s="75">
        <v>90442</v>
      </c>
      <c r="D991" s="77" t="s">
        <v>535</v>
      </c>
      <c r="E991" s="74" t="s">
        <v>344</v>
      </c>
      <c r="F991" s="68">
        <v>11</v>
      </c>
      <c r="G991" s="68"/>
      <c r="H991" s="68"/>
      <c r="I991" s="68">
        <f t="shared" si="316"/>
        <v>0</v>
      </c>
      <c r="J991" s="68">
        <f t="shared" si="317"/>
        <v>0</v>
      </c>
      <c r="K991" s="68">
        <f t="shared" si="318"/>
        <v>0</v>
      </c>
      <c r="L991" s="68">
        <f t="shared" si="319"/>
        <v>0</v>
      </c>
      <c r="M991" s="68"/>
      <c r="N991" s="72"/>
      <c r="O991" s="8"/>
    </row>
    <row r="992" spans="1:15" s="9" customFormat="1" ht="12">
      <c r="A992" s="268"/>
      <c r="B992" s="75" t="s">
        <v>1734</v>
      </c>
      <c r="C992" s="75">
        <v>90449</v>
      </c>
      <c r="D992" s="77" t="s">
        <v>542</v>
      </c>
      <c r="E992" s="74" t="s">
        <v>344</v>
      </c>
      <c r="F992" s="68">
        <v>330</v>
      </c>
      <c r="G992" s="68"/>
      <c r="H992" s="68"/>
      <c r="I992" s="68">
        <f t="shared" si="316"/>
        <v>0</v>
      </c>
      <c r="J992" s="68">
        <f t="shared" si="317"/>
        <v>0</v>
      </c>
      <c r="K992" s="68">
        <f t="shared" si="318"/>
        <v>0</v>
      </c>
      <c r="L992" s="68">
        <f t="shared" si="319"/>
        <v>0</v>
      </c>
      <c r="M992" s="68"/>
      <c r="N992" s="72"/>
      <c r="O992" s="8"/>
    </row>
    <row r="993" spans="1:15" s="9" customFormat="1" ht="24" customHeight="1">
      <c r="A993" s="268"/>
      <c r="B993" s="75" t="s">
        <v>1735</v>
      </c>
      <c r="C993" s="75" t="s">
        <v>161</v>
      </c>
      <c r="D993" s="77" t="s">
        <v>162</v>
      </c>
      <c r="E993" s="74" t="s">
        <v>344</v>
      </c>
      <c r="F993" s="68">
        <v>11</v>
      </c>
      <c r="G993" s="68"/>
      <c r="H993" s="68"/>
      <c r="I993" s="68">
        <f t="shared" si="316"/>
        <v>0</v>
      </c>
      <c r="J993" s="68">
        <f t="shared" si="317"/>
        <v>0</v>
      </c>
      <c r="K993" s="68">
        <f t="shared" si="318"/>
        <v>0</v>
      </c>
      <c r="L993" s="68">
        <f t="shared" si="319"/>
        <v>0</v>
      </c>
      <c r="M993" s="68"/>
      <c r="N993" s="72"/>
      <c r="O993" s="8"/>
    </row>
    <row r="994" spans="1:15" s="9" customFormat="1" ht="24" customHeight="1">
      <c r="A994" s="268"/>
      <c r="B994" s="75" t="s">
        <v>1736</v>
      </c>
      <c r="C994" s="75">
        <v>90146</v>
      </c>
      <c r="D994" s="77" t="s">
        <v>406</v>
      </c>
      <c r="E994" s="74" t="s">
        <v>345</v>
      </c>
      <c r="F994" s="68">
        <v>36</v>
      </c>
      <c r="G994" s="68"/>
      <c r="H994" s="68"/>
      <c r="I994" s="68">
        <f t="shared" ref="I994:I999" si="328">IF(F994="","",G994+H994)</f>
        <v>0</v>
      </c>
      <c r="J994" s="68">
        <f t="shared" ref="J994:J999" si="329">IF(F994="","",ROUND((F994*G994),2))</f>
        <v>0</v>
      </c>
      <c r="K994" s="68">
        <f t="shared" ref="K994:K999" si="330">IF(F994="","",ROUND((F994*H994),2))</f>
        <v>0</v>
      </c>
      <c r="L994" s="68">
        <f t="shared" ref="L994:L999" si="331">IF(F994="","",ROUND((F994*I994),2))</f>
        <v>0</v>
      </c>
      <c r="M994" s="68"/>
      <c r="N994" s="72"/>
      <c r="O994" s="8"/>
    </row>
    <row r="995" spans="1:15" s="9" customFormat="1" ht="24">
      <c r="A995" s="268"/>
      <c r="B995" s="75" t="s">
        <v>1737</v>
      </c>
      <c r="C995" s="75">
        <v>90129</v>
      </c>
      <c r="D995" s="77" t="s">
        <v>403</v>
      </c>
      <c r="E995" s="74" t="s">
        <v>345</v>
      </c>
      <c r="F995" s="68">
        <v>8</v>
      </c>
      <c r="G995" s="68"/>
      <c r="H995" s="68"/>
      <c r="I995" s="68">
        <f t="shared" si="328"/>
        <v>0</v>
      </c>
      <c r="J995" s="68">
        <f t="shared" si="329"/>
        <v>0</v>
      </c>
      <c r="K995" s="68">
        <f t="shared" si="330"/>
        <v>0</v>
      </c>
      <c r="L995" s="68">
        <f t="shared" si="331"/>
        <v>0</v>
      </c>
      <c r="M995" s="68"/>
      <c r="N995" s="72"/>
      <c r="O995" s="8"/>
    </row>
    <row r="996" spans="1:15" s="9" customFormat="1" ht="24" customHeight="1">
      <c r="A996" s="268"/>
      <c r="B996" s="75" t="s">
        <v>1738</v>
      </c>
      <c r="C996" s="75" t="s">
        <v>50</v>
      </c>
      <c r="D996" s="77" t="s">
        <v>51</v>
      </c>
      <c r="E996" s="74" t="s">
        <v>345</v>
      </c>
      <c r="F996" s="68">
        <v>200</v>
      </c>
      <c r="G996" s="68"/>
      <c r="H996" s="68"/>
      <c r="I996" s="68">
        <f t="shared" si="328"/>
        <v>0</v>
      </c>
      <c r="J996" s="68">
        <f t="shared" si="329"/>
        <v>0</v>
      </c>
      <c r="K996" s="68">
        <f t="shared" si="330"/>
        <v>0</v>
      </c>
      <c r="L996" s="68">
        <f t="shared" si="331"/>
        <v>0</v>
      </c>
      <c r="M996" s="68"/>
      <c r="N996" s="72"/>
      <c r="O996" s="8"/>
    </row>
    <row r="997" spans="1:15" s="9" customFormat="1" ht="24" customHeight="1">
      <c r="A997" s="268"/>
      <c r="B997" s="75" t="s">
        <v>1739</v>
      </c>
      <c r="C997" s="75" t="s">
        <v>152</v>
      </c>
      <c r="D997" s="77" t="s">
        <v>153</v>
      </c>
      <c r="E997" s="74" t="s">
        <v>345</v>
      </c>
      <c r="F997" s="68">
        <v>900</v>
      </c>
      <c r="G997" s="68"/>
      <c r="H997" s="68"/>
      <c r="I997" s="68">
        <f t="shared" si="328"/>
        <v>0</v>
      </c>
      <c r="J997" s="68">
        <f t="shared" si="329"/>
        <v>0</v>
      </c>
      <c r="K997" s="68">
        <f t="shared" si="330"/>
        <v>0</v>
      </c>
      <c r="L997" s="68">
        <f t="shared" si="331"/>
        <v>0</v>
      </c>
      <c r="M997" s="68"/>
      <c r="N997" s="72"/>
      <c r="O997" s="8"/>
    </row>
    <row r="998" spans="1:15" s="9" customFormat="1" ht="24" customHeight="1">
      <c r="A998" s="268"/>
      <c r="B998" s="75" t="s">
        <v>1740</v>
      </c>
      <c r="C998" s="75" t="s">
        <v>154</v>
      </c>
      <c r="D998" s="77" t="s">
        <v>155</v>
      </c>
      <c r="E998" s="74" t="s">
        <v>345</v>
      </c>
      <c r="F998" s="68">
        <v>100</v>
      </c>
      <c r="G998" s="68"/>
      <c r="H998" s="68"/>
      <c r="I998" s="68">
        <f t="shared" si="328"/>
        <v>0</v>
      </c>
      <c r="J998" s="68">
        <f t="shared" si="329"/>
        <v>0</v>
      </c>
      <c r="K998" s="68">
        <f t="shared" si="330"/>
        <v>0</v>
      </c>
      <c r="L998" s="68">
        <f t="shared" si="331"/>
        <v>0</v>
      </c>
      <c r="M998" s="68"/>
      <c r="N998" s="72"/>
      <c r="O998" s="8"/>
    </row>
    <row r="999" spans="1:15" s="9" customFormat="1" ht="24" customHeight="1">
      <c r="A999" s="268"/>
      <c r="B999" s="75" t="s">
        <v>1741</v>
      </c>
      <c r="C999" s="75" t="s">
        <v>156</v>
      </c>
      <c r="D999" s="77" t="s">
        <v>157</v>
      </c>
      <c r="E999" s="74" t="s">
        <v>345</v>
      </c>
      <c r="F999" s="68">
        <v>100</v>
      </c>
      <c r="G999" s="68"/>
      <c r="H999" s="68"/>
      <c r="I999" s="68">
        <f t="shared" si="328"/>
        <v>0</v>
      </c>
      <c r="J999" s="68">
        <f t="shared" si="329"/>
        <v>0</v>
      </c>
      <c r="K999" s="68">
        <f t="shared" si="330"/>
        <v>0</v>
      </c>
      <c r="L999" s="68">
        <f t="shared" si="331"/>
        <v>0</v>
      </c>
      <c r="M999" s="68"/>
      <c r="N999" s="72"/>
      <c r="O999" s="8"/>
    </row>
    <row r="1000" spans="1:15" s="9" customFormat="1" ht="12" customHeight="1">
      <c r="A1000" s="268"/>
      <c r="B1000" s="75" t="s">
        <v>1742</v>
      </c>
      <c r="C1000" s="75"/>
      <c r="D1000" s="275" t="s">
        <v>1744</v>
      </c>
      <c r="E1000" s="76"/>
      <c r="F1000" s="68"/>
      <c r="G1000" s="68"/>
      <c r="H1000" s="68"/>
      <c r="I1000" s="68" t="str">
        <f t="shared" ref="I1000:I1057" si="332">IF(F1000="","",G1000+H1000)</f>
        <v/>
      </c>
      <c r="J1000" s="68" t="str">
        <f t="shared" ref="J1000:J1057" si="333">IF(F1000="","",ROUND((F1000*G1000),2))</f>
        <v/>
      </c>
      <c r="K1000" s="68" t="str">
        <f t="shared" ref="K1000:K1057" si="334">IF(F1000="","",ROUND((F1000*H1000),2))</f>
        <v/>
      </c>
      <c r="L1000" s="68" t="str">
        <f t="shared" ref="L1000:L1057" si="335">IF(F1000="","",ROUND((F1000*I1000),2))</f>
        <v/>
      </c>
      <c r="M1000" s="68"/>
      <c r="N1000" s="72"/>
      <c r="O1000" s="8"/>
    </row>
    <row r="1001" spans="1:15" s="9" customFormat="1" ht="36" customHeight="1">
      <c r="A1001" s="268"/>
      <c r="B1001" s="75" t="s">
        <v>1743</v>
      </c>
      <c r="C1001" s="75" t="s">
        <v>235</v>
      </c>
      <c r="D1001" s="77" t="s">
        <v>236</v>
      </c>
      <c r="E1001" s="74" t="s">
        <v>344</v>
      </c>
      <c r="F1001" s="68">
        <v>1</v>
      </c>
      <c r="G1001" s="68"/>
      <c r="H1001" s="68"/>
      <c r="I1001" s="68">
        <f t="shared" si="332"/>
        <v>0</v>
      </c>
      <c r="J1001" s="68">
        <f t="shared" si="333"/>
        <v>0</v>
      </c>
      <c r="K1001" s="68">
        <f t="shared" si="334"/>
        <v>0</v>
      </c>
      <c r="L1001" s="68">
        <f t="shared" si="335"/>
        <v>0</v>
      </c>
      <c r="M1001" s="68"/>
      <c r="N1001" s="72"/>
      <c r="O1001" s="8"/>
    </row>
    <row r="1002" spans="1:15" s="9" customFormat="1" ht="24" customHeight="1">
      <c r="A1002" s="268"/>
      <c r="B1002" s="75" t="s">
        <v>1745</v>
      </c>
      <c r="C1002" s="75" t="s">
        <v>173</v>
      </c>
      <c r="D1002" s="77" t="s">
        <v>174</v>
      </c>
      <c r="E1002" s="74" t="s">
        <v>344</v>
      </c>
      <c r="F1002" s="68">
        <v>1</v>
      </c>
      <c r="G1002" s="68"/>
      <c r="H1002" s="68"/>
      <c r="I1002" s="68">
        <f t="shared" si="332"/>
        <v>0</v>
      </c>
      <c r="J1002" s="68">
        <f t="shared" si="333"/>
        <v>0</v>
      </c>
      <c r="K1002" s="68">
        <f t="shared" si="334"/>
        <v>0</v>
      </c>
      <c r="L1002" s="68">
        <f t="shared" si="335"/>
        <v>0</v>
      </c>
      <c r="M1002" s="68"/>
      <c r="N1002" s="72"/>
      <c r="O1002" s="8"/>
    </row>
    <row r="1003" spans="1:15" s="9" customFormat="1" ht="24" customHeight="1">
      <c r="A1003" s="268"/>
      <c r="B1003" s="75" t="s">
        <v>1746</v>
      </c>
      <c r="C1003" s="75" t="s">
        <v>171</v>
      </c>
      <c r="D1003" s="77" t="s">
        <v>172</v>
      </c>
      <c r="E1003" s="74" t="s">
        <v>344</v>
      </c>
      <c r="F1003" s="68">
        <v>3</v>
      </c>
      <c r="G1003" s="68"/>
      <c r="H1003" s="68"/>
      <c r="I1003" s="68">
        <f t="shared" si="332"/>
        <v>0</v>
      </c>
      <c r="J1003" s="68">
        <f t="shared" si="333"/>
        <v>0</v>
      </c>
      <c r="K1003" s="68">
        <f t="shared" si="334"/>
        <v>0</v>
      </c>
      <c r="L1003" s="68">
        <f t="shared" si="335"/>
        <v>0</v>
      </c>
      <c r="M1003" s="68"/>
      <c r="N1003" s="72"/>
      <c r="O1003" s="8"/>
    </row>
    <row r="1004" spans="1:15" s="9" customFormat="1" ht="24" customHeight="1">
      <c r="A1004" s="268"/>
      <c r="B1004" s="75" t="s">
        <v>1747</v>
      </c>
      <c r="C1004" s="75" t="s">
        <v>169</v>
      </c>
      <c r="D1004" s="77" t="s">
        <v>170</v>
      </c>
      <c r="E1004" s="74" t="s">
        <v>344</v>
      </c>
      <c r="F1004" s="68">
        <v>2</v>
      </c>
      <c r="G1004" s="68"/>
      <c r="H1004" s="68"/>
      <c r="I1004" s="68">
        <f t="shared" si="332"/>
        <v>0</v>
      </c>
      <c r="J1004" s="68">
        <f t="shared" si="333"/>
        <v>0</v>
      </c>
      <c r="K1004" s="68">
        <f t="shared" si="334"/>
        <v>0</v>
      </c>
      <c r="L1004" s="68">
        <f t="shared" si="335"/>
        <v>0</v>
      </c>
      <c r="M1004" s="68"/>
      <c r="N1004" s="72"/>
      <c r="O1004" s="8"/>
    </row>
    <row r="1005" spans="1:15" s="9" customFormat="1" ht="24" customHeight="1">
      <c r="A1005" s="268"/>
      <c r="B1005" s="75" t="s">
        <v>1748</v>
      </c>
      <c r="C1005" s="75" t="s">
        <v>169</v>
      </c>
      <c r="D1005" s="77" t="s">
        <v>170</v>
      </c>
      <c r="E1005" s="74" t="s">
        <v>344</v>
      </c>
      <c r="F1005" s="68">
        <v>3</v>
      </c>
      <c r="G1005" s="68"/>
      <c r="H1005" s="68"/>
      <c r="I1005" s="68">
        <f t="shared" si="332"/>
        <v>0</v>
      </c>
      <c r="J1005" s="68">
        <f t="shared" si="333"/>
        <v>0</v>
      </c>
      <c r="K1005" s="68">
        <f t="shared" si="334"/>
        <v>0</v>
      </c>
      <c r="L1005" s="68">
        <f t="shared" si="335"/>
        <v>0</v>
      </c>
      <c r="M1005" s="68"/>
      <c r="N1005" s="72"/>
      <c r="O1005" s="8"/>
    </row>
    <row r="1006" spans="1:15" s="9" customFormat="1" ht="12.75" customHeight="1">
      <c r="A1006" s="268"/>
      <c r="B1006" s="75" t="s">
        <v>1749</v>
      </c>
      <c r="C1006" s="75">
        <v>90141</v>
      </c>
      <c r="D1006" s="77" t="s">
        <v>405</v>
      </c>
      <c r="E1006" s="74" t="s">
        <v>344</v>
      </c>
      <c r="F1006" s="68">
        <v>3</v>
      </c>
      <c r="G1006" s="68"/>
      <c r="H1006" s="68"/>
      <c r="I1006" s="68">
        <f t="shared" si="332"/>
        <v>0</v>
      </c>
      <c r="J1006" s="68">
        <f t="shared" si="333"/>
        <v>0</v>
      </c>
      <c r="K1006" s="68">
        <f t="shared" si="334"/>
        <v>0</v>
      </c>
      <c r="L1006" s="68">
        <f t="shared" si="335"/>
        <v>0</v>
      </c>
      <c r="M1006" s="68"/>
      <c r="N1006" s="72"/>
      <c r="O1006" s="8"/>
    </row>
    <row r="1007" spans="1:15" s="9" customFormat="1" ht="12.75" customHeight="1">
      <c r="A1007" s="268"/>
      <c r="B1007" s="75" t="s">
        <v>1750</v>
      </c>
      <c r="C1007" s="75">
        <v>90422</v>
      </c>
      <c r="D1007" s="77" t="s">
        <v>515</v>
      </c>
      <c r="E1007" s="74" t="s">
        <v>345</v>
      </c>
      <c r="F1007" s="68">
        <v>86</v>
      </c>
      <c r="G1007" s="68"/>
      <c r="H1007" s="68"/>
      <c r="I1007" s="68">
        <f t="shared" si="332"/>
        <v>0</v>
      </c>
      <c r="J1007" s="68">
        <f t="shared" si="333"/>
        <v>0</v>
      </c>
      <c r="K1007" s="68">
        <f t="shared" si="334"/>
        <v>0</v>
      </c>
      <c r="L1007" s="68">
        <f t="shared" si="335"/>
        <v>0</v>
      </c>
      <c r="M1007" s="68"/>
      <c r="N1007" s="72"/>
      <c r="O1007" s="8"/>
    </row>
    <row r="1008" spans="1:15" s="9" customFormat="1" ht="12.75" customHeight="1">
      <c r="A1008" s="268"/>
      <c r="B1008" s="75" t="s">
        <v>1751</v>
      </c>
      <c r="C1008" s="75">
        <v>90453</v>
      </c>
      <c r="D1008" s="77" t="s">
        <v>546</v>
      </c>
      <c r="E1008" s="74" t="s">
        <v>344</v>
      </c>
      <c r="F1008" s="68">
        <v>4</v>
      </c>
      <c r="G1008" s="68"/>
      <c r="H1008" s="68"/>
      <c r="I1008" s="68">
        <f t="shared" si="332"/>
        <v>0</v>
      </c>
      <c r="J1008" s="68">
        <f t="shared" si="333"/>
        <v>0</v>
      </c>
      <c r="K1008" s="68">
        <f t="shared" si="334"/>
        <v>0</v>
      </c>
      <c r="L1008" s="68">
        <f t="shared" si="335"/>
        <v>0</v>
      </c>
      <c r="M1008" s="68"/>
      <c r="N1008" s="72"/>
      <c r="O1008" s="8"/>
    </row>
    <row r="1009" spans="1:15" s="9" customFormat="1" ht="12.75" customHeight="1">
      <c r="A1009" s="268"/>
      <c r="B1009" s="75" t="s">
        <v>1752</v>
      </c>
      <c r="C1009" s="75">
        <v>90303</v>
      </c>
      <c r="D1009" s="77" t="s">
        <v>441</v>
      </c>
      <c r="E1009" s="74" t="s">
        <v>245</v>
      </c>
      <c r="F1009" s="68">
        <v>4</v>
      </c>
      <c r="G1009" s="68"/>
      <c r="H1009" s="68"/>
      <c r="I1009" s="68">
        <f t="shared" si="332"/>
        <v>0</v>
      </c>
      <c r="J1009" s="68">
        <f t="shared" si="333"/>
        <v>0</v>
      </c>
      <c r="K1009" s="68">
        <f t="shared" si="334"/>
        <v>0</v>
      </c>
      <c r="L1009" s="68">
        <f t="shared" si="335"/>
        <v>0</v>
      </c>
      <c r="M1009" s="68"/>
      <c r="N1009" s="72"/>
      <c r="O1009" s="8"/>
    </row>
    <row r="1010" spans="1:15" s="9" customFormat="1" ht="24" customHeight="1">
      <c r="A1010" s="268"/>
      <c r="B1010" s="75" t="s">
        <v>1753</v>
      </c>
      <c r="C1010" s="75">
        <v>83421</v>
      </c>
      <c r="D1010" s="151" t="s">
        <v>28</v>
      </c>
      <c r="E1010" s="64" t="s">
        <v>345</v>
      </c>
      <c r="F1010" s="68">
        <v>215</v>
      </c>
      <c r="G1010" s="69"/>
      <c r="H1010" s="69"/>
      <c r="I1010" s="69">
        <f t="shared" si="332"/>
        <v>0</v>
      </c>
      <c r="J1010" s="69">
        <f t="shared" si="333"/>
        <v>0</v>
      </c>
      <c r="K1010" s="69">
        <f t="shared" si="334"/>
        <v>0</v>
      </c>
      <c r="L1010" s="69">
        <f t="shared" si="335"/>
        <v>0</v>
      </c>
      <c r="M1010" s="69"/>
      <c r="N1010" s="72"/>
      <c r="O1010" s="8"/>
    </row>
    <row r="1011" spans="1:15" s="9" customFormat="1" ht="12" customHeight="1">
      <c r="A1011" s="268"/>
      <c r="B1011" s="75" t="s">
        <v>1754</v>
      </c>
      <c r="C1011" s="75"/>
      <c r="D1011" s="275" t="s">
        <v>1756</v>
      </c>
      <c r="E1011" s="76"/>
      <c r="F1011" s="68"/>
      <c r="G1011" s="68"/>
      <c r="H1011" s="68"/>
      <c r="I1011" s="68" t="str">
        <f t="shared" si="332"/>
        <v/>
      </c>
      <c r="J1011" s="68" t="str">
        <f t="shared" si="333"/>
        <v/>
      </c>
      <c r="K1011" s="68" t="str">
        <f t="shared" si="334"/>
        <v/>
      </c>
      <c r="L1011" s="68" t="str">
        <f t="shared" si="335"/>
        <v/>
      </c>
      <c r="M1011" s="68"/>
      <c r="N1011" s="72"/>
      <c r="O1011" s="8"/>
    </row>
    <row r="1012" spans="1:15" s="9" customFormat="1" ht="12.75" customHeight="1">
      <c r="A1012" s="268"/>
      <c r="B1012" s="75" t="s">
        <v>1755</v>
      </c>
      <c r="C1012" s="75">
        <v>90442</v>
      </c>
      <c r="D1012" s="77" t="s">
        <v>535</v>
      </c>
      <c r="E1012" s="74" t="s">
        <v>344</v>
      </c>
      <c r="F1012" s="68">
        <v>8</v>
      </c>
      <c r="G1012" s="68"/>
      <c r="H1012" s="68"/>
      <c r="I1012" s="68">
        <f t="shared" si="332"/>
        <v>0</v>
      </c>
      <c r="J1012" s="68">
        <f t="shared" si="333"/>
        <v>0</v>
      </c>
      <c r="K1012" s="68">
        <f t="shared" si="334"/>
        <v>0</v>
      </c>
      <c r="L1012" s="68">
        <f t="shared" si="335"/>
        <v>0</v>
      </c>
      <c r="M1012" s="68"/>
      <c r="N1012" s="72"/>
      <c r="O1012" s="8"/>
    </row>
    <row r="1013" spans="1:15" s="9" customFormat="1" ht="12">
      <c r="A1013" s="268"/>
      <c r="B1013" s="75" t="s">
        <v>1757</v>
      </c>
      <c r="C1013" s="75">
        <v>90449</v>
      </c>
      <c r="D1013" s="77" t="s">
        <v>542</v>
      </c>
      <c r="E1013" s="74" t="s">
        <v>344</v>
      </c>
      <c r="F1013" s="68">
        <v>240</v>
      </c>
      <c r="G1013" s="68"/>
      <c r="H1013" s="68"/>
      <c r="I1013" s="68">
        <f t="shared" si="332"/>
        <v>0</v>
      </c>
      <c r="J1013" s="68">
        <f t="shared" si="333"/>
        <v>0</v>
      </c>
      <c r="K1013" s="68">
        <f t="shared" si="334"/>
        <v>0</v>
      </c>
      <c r="L1013" s="68">
        <f t="shared" si="335"/>
        <v>0</v>
      </c>
      <c r="M1013" s="68"/>
      <c r="N1013" s="72"/>
      <c r="O1013" s="8"/>
    </row>
    <row r="1014" spans="1:15" s="9" customFormat="1" ht="24" customHeight="1">
      <c r="A1014" s="268"/>
      <c r="B1014" s="75" t="s">
        <v>1758</v>
      </c>
      <c r="C1014" s="75" t="s">
        <v>161</v>
      </c>
      <c r="D1014" s="77" t="s">
        <v>162</v>
      </c>
      <c r="E1014" s="74" t="s">
        <v>344</v>
      </c>
      <c r="F1014" s="68">
        <v>8</v>
      </c>
      <c r="G1014" s="68"/>
      <c r="H1014" s="68"/>
      <c r="I1014" s="68">
        <f t="shared" si="332"/>
        <v>0</v>
      </c>
      <c r="J1014" s="68">
        <f t="shared" si="333"/>
        <v>0</v>
      </c>
      <c r="K1014" s="68">
        <f t="shared" si="334"/>
        <v>0</v>
      </c>
      <c r="L1014" s="68">
        <f t="shared" si="335"/>
        <v>0</v>
      </c>
      <c r="M1014" s="68"/>
      <c r="N1014" s="72"/>
      <c r="O1014" s="8"/>
    </row>
    <row r="1015" spans="1:15" s="9" customFormat="1" ht="24" customHeight="1">
      <c r="A1015" s="268"/>
      <c r="B1015" s="75" t="s">
        <v>1759</v>
      </c>
      <c r="C1015" s="75">
        <v>90146</v>
      </c>
      <c r="D1015" s="77" t="s">
        <v>406</v>
      </c>
      <c r="E1015" s="74" t="s">
        <v>345</v>
      </c>
      <c r="F1015" s="68">
        <v>12</v>
      </c>
      <c r="G1015" s="68"/>
      <c r="H1015" s="68"/>
      <c r="I1015" s="68">
        <f t="shared" si="332"/>
        <v>0</v>
      </c>
      <c r="J1015" s="68">
        <f t="shared" si="333"/>
        <v>0</v>
      </c>
      <c r="K1015" s="68">
        <f t="shared" si="334"/>
        <v>0</v>
      </c>
      <c r="L1015" s="68">
        <f t="shared" si="335"/>
        <v>0</v>
      </c>
      <c r="M1015" s="68"/>
      <c r="N1015" s="72"/>
      <c r="O1015" s="8"/>
    </row>
    <row r="1016" spans="1:15" s="9" customFormat="1" ht="24">
      <c r="A1016" s="268"/>
      <c r="B1016" s="75" t="s">
        <v>1760</v>
      </c>
      <c r="C1016" s="75">
        <v>90129</v>
      </c>
      <c r="D1016" s="77" t="s">
        <v>403</v>
      </c>
      <c r="E1016" s="74" t="s">
        <v>345</v>
      </c>
      <c r="F1016" s="68">
        <v>7</v>
      </c>
      <c r="G1016" s="68"/>
      <c r="H1016" s="68"/>
      <c r="I1016" s="68">
        <f t="shared" si="332"/>
        <v>0</v>
      </c>
      <c r="J1016" s="68">
        <f t="shared" si="333"/>
        <v>0</v>
      </c>
      <c r="K1016" s="68">
        <f t="shared" si="334"/>
        <v>0</v>
      </c>
      <c r="L1016" s="68">
        <f t="shared" si="335"/>
        <v>0</v>
      </c>
      <c r="M1016" s="68"/>
      <c r="N1016" s="72"/>
      <c r="O1016" s="8"/>
    </row>
    <row r="1017" spans="1:15" s="9" customFormat="1" ht="24" customHeight="1">
      <c r="A1017" s="268"/>
      <c r="B1017" s="75" t="s">
        <v>1761</v>
      </c>
      <c r="C1017" s="75" t="s">
        <v>50</v>
      </c>
      <c r="D1017" s="77" t="s">
        <v>51</v>
      </c>
      <c r="E1017" s="74" t="s">
        <v>345</v>
      </c>
      <c r="F1017" s="68">
        <v>800</v>
      </c>
      <c r="G1017" s="68"/>
      <c r="H1017" s="68"/>
      <c r="I1017" s="68">
        <f t="shared" si="332"/>
        <v>0</v>
      </c>
      <c r="J1017" s="68">
        <f t="shared" si="333"/>
        <v>0</v>
      </c>
      <c r="K1017" s="68">
        <f t="shared" si="334"/>
        <v>0</v>
      </c>
      <c r="L1017" s="68">
        <f t="shared" si="335"/>
        <v>0</v>
      </c>
      <c r="M1017" s="68"/>
      <c r="N1017" s="72"/>
      <c r="O1017" s="8"/>
    </row>
    <row r="1018" spans="1:15" s="9" customFormat="1" ht="24" customHeight="1">
      <c r="A1018" s="268"/>
      <c r="B1018" s="75" t="s">
        <v>1762</v>
      </c>
      <c r="C1018" s="75" t="s">
        <v>152</v>
      </c>
      <c r="D1018" s="77" t="s">
        <v>153</v>
      </c>
      <c r="E1018" s="74" t="s">
        <v>345</v>
      </c>
      <c r="F1018" s="68">
        <v>600</v>
      </c>
      <c r="G1018" s="68"/>
      <c r="H1018" s="68"/>
      <c r="I1018" s="68">
        <f t="shared" si="332"/>
        <v>0</v>
      </c>
      <c r="J1018" s="68">
        <f t="shared" si="333"/>
        <v>0</v>
      </c>
      <c r="K1018" s="68">
        <f t="shared" si="334"/>
        <v>0</v>
      </c>
      <c r="L1018" s="68">
        <f t="shared" si="335"/>
        <v>0</v>
      </c>
      <c r="M1018" s="68"/>
      <c r="N1018" s="72"/>
      <c r="O1018" s="8"/>
    </row>
    <row r="1019" spans="1:15" s="9" customFormat="1" ht="24" customHeight="1">
      <c r="A1019" s="268"/>
      <c r="B1019" s="75" t="s">
        <v>1763</v>
      </c>
      <c r="C1019" s="75" t="s">
        <v>156</v>
      </c>
      <c r="D1019" s="77" t="s">
        <v>157</v>
      </c>
      <c r="E1019" s="74" t="s">
        <v>345</v>
      </c>
      <c r="F1019" s="68">
        <v>200</v>
      </c>
      <c r="G1019" s="68"/>
      <c r="H1019" s="68"/>
      <c r="I1019" s="68">
        <f t="shared" si="332"/>
        <v>0</v>
      </c>
      <c r="J1019" s="68">
        <f t="shared" si="333"/>
        <v>0</v>
      </c>
      <c r="K1019" s="68">
        <f t="shared" si="334"/>
        <v>0</v>
      </c>
      <c r="L1019" s="68">
        <f t="shared" si="335"/>
        <v>0</v>
      </c>
      <c r="M1019" s="68"/>
      <c r="N1019" s="72"/>
      <c r="O1019" s="8"/>
    </row>
    <row r="1020" spans="1:15" s="9" customFormat="1" ht="12" customHeight="1">
      <c r="A1020" s="268"/>
      <c r="B1020" s="75" t="s">
        <v>1764</v>
      </c>
      <c r="C1020" s="75"/>
      <c r="D1020" s="275" t="s">
        <v>1766</v>
      </c>
      <c r="E1020" s="76"/>
      <c r="F1020" s="68"/>
      <c r="G1020" s="68"/>
      <c r="H1020" s="68"/>
      <c r="I1020" s="68" t="str">
        <f t="shared" si="332"/>
        <v/>
      </c>
      <c r="J1020" s="68" t="str">
        <f t="shared" si="333"/>
        <v/>
      </c>
      <c r="K1020" s="68" t="str">
        <f t="shared" si="334"/>
        <v/>
      </c>
      <c r="L1020" s="68" t="str">
        <f t="shared" si="335"/>
        <v/>
      </c>
      <c r="M1020" s="68"/>
      <c r="N1020" s="72"/>
      <c r="O1020" s="8"/>
    </row>
    <row r="1021" spans="1:15" s="9" customFormat="1" ht="36" customHeight="1">
      <c r="A1021" s="268"/>
      <c r="B1021" s="75" t="s">
        <v>1765</v>
      </c>
      <c r="C1021" s="75">
        <v>90740</v>
      </c>
      <c r="D1021" s="77" t="s">
        <v>2296</v>
      </c>
      <c r="E1021" s="74" t="s">
        <v>344</v>
      </c>
      <c r="F1021" s="68">
        <v>1</v>
      </c>
      <c r="G1021" s="68"/>
      <c r="H1021" s="68"/>
      <c r="I1021" s="68">
        <f t="shared" si="332"/>
        <v>0</v>
      </c>
      <c r="J1021" s="68">
        <f t="shared" si="333"/>
        <v>0</v>
      </c>
      <c r="K1021" s="68">
        <f t="shared" si="334"/>
        <v>0</v>
      </c>
      <c r="L1021" s="68">
        <f t="shared" si="335"/>
        <v>0</v>
      </c>
      <c r="M1021" s="68"/>
      <c r="N1021" s="72"/>
      <c r="O1021" s="8"/>
    </row>
    <row r="1022" spans="1:15" s="9" customFormat="1" ht="24" customHeight="1">
      <c r="A1022" s="268"/>
      <c r="B1022" s="75" t="s">
        <v>1767</v>
      </c>
      <c r="C1022" s="75" t="s">
        <v>173</v>
      </c>
      <c r="D1022" s="77" t="s">
        <v>174</v>
      </c>
      <c r="E1022" s="74" t="s">
        <v>344</v>
      </c>
      <c r="F1022" s="68">
        <v>1</v>
      </c>
      <c r="G1022" s="68"/>
      <c r="H1022" s="68"/>
      <c r="I1022" s="68">
        <f t="shared" si="332"/>
        <v>0</v>
      </c>
      <c r="J1022" s="68">
        <f t="shared" si="333"/>
        <v>0</v>
      </c>
      <c r="K1022" s="68">
        <f t="shared" si="334"/>
        <v>0</v>
      </c>
      <c r="L1022" s="68">
        <f t="shared" si="335"/>
        <v>0</v>
      </c>
      <c r="M1022" s="68"/>
      <c r="N1022" s="72"/>
      <c r="O1022" s="8"/>
    </row>
    <row r="1023" spans="1:15" s="9" customFormat="1" ht="24" customHeight="1">
      <c r="A1023" s="268"/>
      <c r="B1023" s="75" t="s">
        <v>1768</v>
      </c>
      <c r="C1023" s="75" t="s">
        <v>171</v>
      </c>
      <c r="D1023" s="77" t="s">
        <v>172</v>
      </c>
      <c r="E1023" s="74" t="s">
        <v>344</v>
      </c>
      <c r="F1023" s="68">
        <v>4</v>
      </c>
      <c r="G1023" s="68"/>
      <c r="H1023" s="68"/>
      <c r="I1023" s="68">
        <f t="shared" si="332"/>
        <v>0</v>
      </c>
      <c r="J1023" s="68">
        <f t="shared" si="333"/>
        <v>0</v>
      </c>
      <c r="K1023" s="68">
        <f t="shared" si="334"/>
        <v>0</v>
      </c>
      <c r="L1023" s="68">
        <f t="shared" si="335"/>
        <v>0</v>
      </c>
      <c r="M1023" s="68"/>
      <c r="N1023" s="72"/>
      <c r="O1023" s="8"/>
    </row>
    <row r="1024" spans="1:15" s="9" customFormat="1" ht="24" customHeight="1">
      <c r="A1024" s="268"/>
      <c r="B1024" s="75" t="s">
        <v>1769</v>
      </c>
      <c r="C1024" s="75" t="s">
        <v>169</v>
      </c>
      <c r="D1024" s="77" t="s">
        <v>170</v>
      </c>
      <c r="E1024" s="74" t="s">
        <v>344</v>
      </c>
      <c r="F1024" s="68">
        <v>2</v>
      </c>
      <c r="G1024" s="68"/>
      <c r="H1024" s="68"/>
      <c r="I1024" s="68">
        <f t="shared" si="332"/>
        <v>0</v>
      </c>
      <c r="J1024" s="68">
        <f t="shared" si="333"/>
        <v>0</v>
      </c>
      <c r="K1024" s="68">
        <f t="shared" si="334"/>
        <v>0</v>
      </c>
      <c r="L1024" s="68">
        <f t="shared" si="335"/>
        <v>0</v>
      </c>
      <c r="M1024" s="68"/>
      <c r="N1024" s="72"/>
      <c r="O1024" s="8"/>
    </row>
    <row r="1025" spans="1:15" s="9" customFormat="1" ht="24" customHeight="1">
      <c r="A1025" s="268"/>
      <c r="B1025" s="75" t="s">
        <v>1770</v>
      </c>
      <c r="C1025" s="75" t="s">
        <v>169</v>
      </c>
      <c r="D1025" s="77" t="s">
        <v>170</v>
      </c>
      <c r="E1025" s="74" t="s">
        <v>344</v>
      </c>
      <c r="F1025" s="68">
        <v>5</v>
      </c>
      <c r="G1025" s="68"/>
      <c r="H1025" s="68"/>
      <c r="I1025" s="68">
        <f t="shared" si="332"/>
        <v>0</v>
      </c>
      <c r="J1025" s="68">
        <f t="shared" si="333"/>
        <v>0</v>
      </c>
      <c r="K1025" s="68">
        <f t="shared" si="334"/>
        <v>0</v>
      </c>
      <c r="L1025" s="68">
        <f t="shared" si="335"/>
        <v>0</v>
      </c>
      <c r="M1025" s="68"/>
      <c r="N1025" s="72"/>
      <c r="O1025" s="8"/>
    </row>
    <row r="1026" spans="1:15" s="9" customFormat="1" ht="24" customHeight="1">
      <c r="A1026" s="268"/>
      <c r="B1026" s="75" t="s">
        <v>1771</v>
      </c>
      <c r="C1026" s="75" t="s">
        <v>169</v>
      </c>
      <c r="D1026" s="77" t="s">
        <v>170</v>
      </c>
      <c r="E1026" s="74" t="s">
        <v>344</v>
      </c>
      <c r="F1026" s="68">
        <v>9</v>
      </c>
      <c r="G1026" s="68"/>
      <c r="H1026" s="68"/>
      <c r="I1026" s="68">
        <f t="shared" si="332"/>
        <v>0</v>
      </c>
      <c r="J1026" s="68">
        <f t="shared" si="333"/>
        <v>0</v>
      </c>
      <c r="K1026" s="68">
        <f t="shared" si="334"/>
        <v>0</v>
      </c>
      <c r="L1026" s="68">
        <f t="shared" si="335"/>
        <v>0</v>
      </c>
      <c r="M1026" s="68"/>
      <c r="N1026" s="72"/>
      <c r="O1026" s="8"/>
    </row>
    <row r="1027" spans="1:15" s="9" customFormat="1" ht="12.75" customHeight="1">
      <c r="A1027" s="268"/>
      <c r="B1027" s="75" t="s">
        <v>1772</v>
      </c>
      <c r="C1027" s="75">
        <v>90141</v>
      </c>
      <c r="D1027" s="77" t="s">
        <v>405</v>
      </c>
      <c r="E1027" s="74" t="s">
        <v>344</v>
      </c>
      <c r="F1027" s="68">
        <v>3</v>
      </c>
      <c r="G1027" s="68"/>
      <c r="H1027" s="68"/>
      <c r="I1027" s="68">
        <f t="shared" si="332"/>
        <v>0</v>
      </c>
      <c r="J1027" s="68">
        <f t="shared" si="333"/>
        <v>0</v>
      </c>
      <c r="K1027" s="68">
        <f t="shared" si="334"/>
        <v>0</v>
      </c>
      <c r="L1027" s="68">
        <f t="shared" si="335"/>
        <v>0</v>
      </c>
      <c r="M1027" s="68"/>
      <c r="N1027" s="72"/>
      <c r="O1027" s="8"/>
    </row>
    <row r="1028" spans="1:15" s="9" customFormat="1" ht="12.75" customHeight="1">
      <c r="A1028" s="268"/>
      <c r="B1028" s="75" t="s">
        <v>1773</v>
      </c>
      <c r="C1028" s="75">
        <v>90423</v>
      </c>
      <c r="D1028" s="77" t="s">
        <v>516</v>
      </c>
      <c r="E1028" s="74" t="s">
        <v>345</v>
      </c>
      <c r="F1028" s="68">
        <v>50</v>
      </c>
      <c r="G1028" s="68"/>
      <c r="H1028" s="68"/>
      <c r="I1028" s="68">
        <f t="shared" si="332"/>
        <v>0</v>
      </c>
      <c r="J1028" s="68">
        <f t="shared" si="333"/>
        <v>0</v>
      </c>
      <c r="K1028" s="68">
        <f t="shared" si="334"/>
        <v>0</v>
      </c>
      <c r="L1028" s="68">
        <f t="shared" si="335"/>
        <v>0</v>
      </c>
      <c r="M1028" s="68"/>
      <c r="N1028" s="72"/>
      <c r="O1028" s="8"/>
    </row>
    <row r="1029" spans="1:15" s="9" customFormat="1" ht="12.75" customHeight="1">
      <c r="A1029" s="268"/>
      <c r="B1029" s="75" t="s">
        <v>1774</v>
      </c>
      <c r="C1029" s="75">
        <v>90452</v>
      </c>
      <c r="D1029" s="77" t="s">
        <v>545</v>
      </c>
      <c r="E1029" s="74" t="s">
        <v>344</v>
      </c>
      <c r="F1029" s="68">
        <v>4</v>
      </c>
      <c r="G1029" s="68"/>
      <c r="H1029" s="68"/>
      <c r="I1029" s="68">
        <f t="shared" si="332"/>
        <v>0</v>
      </c>
      <c r="J1029" s="68">
        <f t="shared" si="333"/>
        <v>0</v>
      </c>
      <c r="K1029" s="68">
        <f t="shared" si="334"/>
        <v>0</v>
      </c>
      <c r="L1029" s="68">
        <f t="shared" si="335"/>
        <v>0</v>
      </c>
      <c r="M1029" s="68"/>
      <c r="N1029" s="72"/>
      <c r="O1029" s="8"/>
    </row>
    <row r="1030" spans="1:15" s="9" customFormat="1" ht="12.75" customHeight="1">
      <c r="A1030" s="268"/>
      <c r="B1030" s="75" t="s">
        <v>1775</v>
      </c>
      <c r="C1030" s="75">
        <v>90407</v>
      </c>
      <c r="D1030" s="77" t="s">
        <v>500</v>
      </c>
      <c r="E1030" s="74" t="s">
        <v>245</v>
      </c>
      <c r="F1030" s="68">
        <v>4</v>
      </c>
      <c r="G1030" s="68"/>
      <c r="H1030" s="68"/>
      <c r="I1030" s="68">
        <f t="shared" si="332"/>
        <v>0</v>
      </c>
      <c r="J1030" s="68">
        <f t="shared" si="333"/>
        <v>0</v>
      </c>
      <c r="K1030" s="68">
        <f t="shared" si="334"/>
        <v>0</v>
      </c>
      <c r="L1030" s="68">
        <f t="shared" si="335"/>
        <v>0</v>
      </c>
      <c r="M1030" s="68"/>
      <c r="N1030" s="72"/>
      <c r="O1030" s="8"/>
    </row>
    <row r="1031" spans="1:15" s="9" customFormat="1" ht="24" customHeight="1">
      <c r="A1031" s="268"/>
      <c r="B1031" s="75" t="s">
        <v>1776</v>
      </c>
      <c r="C1031" s="75">
        <v>83423</v>
      </c>
      <c r="D1031" s="151" t="s">
        <v>30</v>
      </c>
      <c r="E1031" s="64" t="s">
        <v>345</v>
      </c>
      <c r="F1031" s="68">
        <v>100</v>
      </c>
      <c r="G1031" s="69"/>
      <c r="H1031" s="69"/>
      <c r="I1031" s="69">
        <f t="shared" si="332"/>
        <v>0</v>
      </c>
      <c r="J1031" s="69">
        <f t="shared" si="333"/>
        <v>0</v>
      </c>
      <c r="K1031" s="69">
        <f t="shared" si="334"/>
        <v>0</v>
      </c>
      <c r="L1031" s="69">
        <f t="shared" si="335"/>
        <v>0</v>
      </c>
      <c r="M1031" s="69"/>
      <c r="N1031" s="72"/>
      <c r="O1031" s="8"/>
    </row>
    <row r="1032" spans="1:15" s="9" customFormat="1" ht="24" customHeight="1">
      <c r="A1032" s="268"/>
      <c r="B1032" s="75" t="s">
        <v>1777</v>
      </c>
      <c r="C1032" s="75">
        <v>83421</v>
      </c>
      <c r="D1032" s="151" t="s">
        <v>28</v>
      </c>
      <c r="E1032" s="64" t="s">
        <v>345</v>
      </c>
      <c r="F1032" s="68">
        <v>25</v>
      </c>
      <c r="G1032" s="69"/>
      <c r="H1032" s="69"/>
      <c r="I1032" s="69">
        <f t="shared" si="332"/>
        <v>0</v>
      </c>
      <c r="J1032" s="69">
        <f t="shared" si="333"/>
        <v>0</v>
      </c>
      <c r="K1032" s="69">
        <f t="shared" si="334"/>
        <v>0</v>
      </c>
      <c r="L1032" s="69">
        <f t="shared" si="335"/>
        <v>0</v>
      </c>
      <c r="M1032" s="69"/>
      <c r="N1032" s="72"/>
      <c r="O1032" s="8"/>
    </row>
    <row r="1033" spans="1:15" s="9" customFormat="1" ht="12" customHeight="1">
      <c r="A1033" s="268"/>
      <c r="B1033" s="75" t="s">
        <v>1778</v>
      </c>
      <c r="C1033" s="75"/>
      <c r="D1033" s="275" t="s">
        <v>1780</v>
      </c>
      <c r="E1033" s="76"/>
      <c r="F1033" s="68"/>
      <c r="G1033" s="68"/>
      <c r="H1033" s="68"/>
      <c r="I1033" s="68" t="str">
        <f t="shared" si="332"/>
        <v/>
      </c>
      <c r="J1033" s="68" t="str">
        <f t="shared" si="333"/>
        <v/>
      </c>
      <c r="K1033" s="68" t="str">
        <f t="shared" si="334"/>
        <v/>
      </c>
      <c r="L1033" s="68" t="str">
        <f t="shared" si="335"/>
        <v/>
      </c>
      <c r="M1033" s="68"/>
      <c r="N1033" s="72"/>
      <c r="O1033" s="8"/>
    </row>
    <row r="1034" spans="1:15" s="9" customFormat="1" ht="12.75" customHeight="1">
      <c r="A1034" s="268"/>
      <c r="B1034" s="75" t="s">
        <v>1779</v>
      </c>
      <c r="C1034" s="75">
        <v>90442</v>
      </c>
      <c r="D1034" s="77" t="s">
        <v>535</v>
      </c>
      <c r="E1034" s="74" t="s">
        <v>344</v>
      </c>
      <c r="F1034" s="68">
        <v>20</v>
      </c>
      <c r="G1034" s="68"/>
      <c r="H1034" s="68"/>
      <c r="I1034" s="68">
        <f t="shared" si="332"/>
        <v>0</v>
      </c>
      <c r="J1034" s="68">
        <f t="shared" si="333"/>
        <v>0</v>
      </c>
      <c r="K1034" s="68">
        <f t="shared" si="334"/>
        <v>0</v>
      </c>
      <c r="L1034" s="68">
        <f t="shared" si="335"/>
        <v>0</v>
      </c>
      <c r="M1034" s="68"/>
      <c r="N1034" s="72"/>
      <c r="O1034" s="8"/>
    </row>
    <row r="1035" spans="1:15" s="9" customFormat="1" ht="12">
      <c r="A1035" s="268"/>
      <c r="B1035" s="75" t="s">
        <v>1781</v>
      </c>
      <c r="C1035" s="75">
        <v>90449</v>
      </c>
      <c r="D1035" s="77" t="s">
        <v>542</v>
      </c>
      <c r="E1035" s="74" t="s">
        <v>344</v>
      </c>
      <c r="F1035" s="68">
        <v>600</v>
      </c>
      <c r="G1035" s="68"/>
      <c r="H1035" s="68"/>
      <c r="I1035" s="68">
        <f t="shared" si="332"/>
        <v>0</v>
      </c>
      <c r="J1035" s="68">
        <f t="shared" si="333"/>
        <v>0</v>
      </c>
      <c r="K1035" s="68">
        <f t="shared" si="334"/>
        <v>0</v>
      </c>
      <c r="L1035" s="68">
        <f t="shared" si="335"/>
        <v>0</v>
      </c>
      <c r="M1035" s="68"/>
      <c r="N1035" s="72"/>
      <c r="O1035" s="8"/>
    </row>
    <row r="1036" spans="1:15" s="9" customFormat="1" ht="24" customHeight="1">
      <c r="A1036" s="268"/>
      <c r="B1036" s="75" t="s">
        <v>1782</v>
      </c>
      <c r="C1036" s="75" t="s">
        <v>161</v>
      </c>
      <c r="D1036" s="77" t="s">
        <v>162</v>
      </c>
      <c r="E1036" s="74" t="s">
        <v>344</v>
      </c>
      <c r="F1036" s="68">
        <v>20</v>
      </c>
      <c r="G1036" s="68"/>
      <c r="H1036" s="68"/>
      <c r="I1036" s="68">
        <f t="shared" si="332"/>
        <v>0</v>
      </c>
      <c r="J1036" s="68">
        <f t="shared" si="333"/>
        <v>0</v>
      </c>
      <c r="K1036" s="68">
        <f t="shared" si="334"/>
        <v>0</v>
      </c>
      <c r="L1036" s="68">
        <f t="shared" si="335"/>
        <v>0</v>
      </c>
      <c r="M1036" s="68"/>
      <c r="N1036" s="72"/>
      <c r="O1036" s="8"/>
    </row>
    <row r="1037" spans="1:15" s="9" customFormat="1" ht="24">
      <c r="A1037" s="268"/>
      <c r="B1037" s="75" t="s">
        <v>1783</v>
      </c>
      <c r="C1037" s="75">
        <v>90129</v>
      </c>
      <c r="D1037" s="77" t="s">
        <v>403</v>
      </c>
      <c r="E1037" s="74" t="s">
        <v>345</v>
      </c>
      <c r="F1037" s="68">
        <v>12</v>
      </c>
      <c r="G1037" s="68"/>
      <c r="H1037" s="68"/>
      <c r="I1037" s="68">
        <f>IF(F1037="","",G1037+H1037)</f>
        <v>0</v>
      </c>
      <c r="J1037" s="68">
        <f>IF(F1037="","",ROUND((F1037*G1037),2))</f>
        <v>0</v>
      </c>
      <c r="K1037" s="68">
        <f>IF(F1037="","",ROUND((F1037*H1037),2))</f>
        <v>0</v>
      </c>
      <c r="L1037" s="68">
        <f>IF(F1037="","",ROUND((F1037*I1037),2))</f>
        <v>0</v>
      </c>
      <c r="M1037" s="68"/>
      <c r="N1037" s="72"/>
      <c r="O1037" s="8"/>
    </row>
    <row r="1038" spans="1:15" s="9" customFormat="1" ht="24" customHeight="1">
      <c r="A1038" s="268"/>
      <c r="B1038" s="75" t="s">
        <v>1784</v>
      </c>
      <c r="C1038" s="75" t="s">
        <v>50</v>
      </c>
      <c r="D1038" s="77" t="s">
        <v>51</v>
      </c>
      <c r="E1038" s="74" t="s">
        <v>345</v>
      </c>
      <c r="F1038" s="68">
        <v>100</v>
      </c>
      <c r="G1038" s="68"/>
      <c r="H1038" s="68"/>
      <c r="I1038" s="68">
        <f t="shared" ref="I1038:I1040" si="336">IF(F1038="","",G1038+H1038)</f>
        <v>0</v>
      </c>
      <c r="J1038" s="68">
        <f t="shared" ref="J1038:J1040" si="337">IF(F1038="","",ROUND((F1038*G1038),2))</f>
        <v>0</v>
      </c>
      <c r="K1038" s="68">
        <f t="shared" ref="K1038:K1040" si="338">IF(F1038="","",ROUND((F1038*H1038),2))</f>
        <v>0</v>
      </c>
      <c r="L1038" s="68">
        <f t="shared" ref="L1038:L1040" si="339">IF(F1038="","",ROUND((F1038*I1038),2))</f>
        <v>0</v>
      </c>
      <c r="M1038" s="68"/>
      <c r="N1038" s="72"/>
      <c r="O1038" s="8"/>
    </row>
    <row r="1039" spans="1:15" s="9" customFormat="1" ht="24" customHeight="1">
      <c r="A1039" s="268"/>
      <c r="B1039" s="75" t="s">
        <v>1785</v>
      </c>
      <c r="C1039" s="75" t="s">
        <v>152</v>
      </c>
      <c r="D1039" s="77" t="s">
        <v>153</v>
      </c>
      <c r="E1039" s="74" t="s">
        <v>345</v>
      </c>
      <c r="F1039" s="68">
        <v>1700</v>
      </c>
      <c r="G1039" s="68"/>
      <c r="H1039" s="68"/>
      <c r="I1039" s="68">
        <f t="shared" si="336"/>
        <v>0</v>
      </c>
      <c r="J1039" s="68">
        <f t="shared" si="337"/>
        <v>0</v>
      </c>
      <c r="K1039" s="68">
        <f t="shared" si="338"/>
        <v>0</v>
      </c>
      <c r="L1039" s="68">
        <f t="shared" si="339"/>
        <v>0</v>
      </c>
      <c r="M1039" s="68"/>
      <c r="N1039" s="72"/>
      <c r="O1039" s="8"/>
    </row>
    <row r="1040" spans="1:15" s="9" customFormat="1" ht="24" customHeight="1">
      <c r="A1040" s="268"/>
      <c r="B1040" s="75" t="s">
        <v>1786</v>
      </c>
      <c r="C1040" s="75" t="s">
        <v>154</v>
      </c>
      <c r="D1040" s="77" t="s">
        <v>155</v>
      </c>
      <c r="E1040" s="74" t="s">
        <v>345</v>
      </c>
      <c r="F1040" s="68">
        <v>700</v>
      </c>
      <c r="G1040" s="68"/>
      <c r="H1040" s="68"/>
      <c r="I1040" s="68">
        <f t="shared" si="336"/>
        <v>0</v>
      </c>
      <c r="J1040" s="68">
        <f t="shared" si="337"/>
        <v>0</v>
      </c>
      <c r="K1040" s="68">
        <f t="shared" si="338"/>
        <v>0</v>
      </c>
      <c r="L1040" s="68">
        <f t="shared" si="339"/>
        <v>0</v>
      </c>
      <c r="M1040" s="68"/>
      <c r="N1040" s="72"/>
      <c r="O1040" s="8"/>
    </row>
    <row r="1041" spans="1:15" s="9" customFormat="1" ht="12" customHeight="1">
      <c r="A1041" s="268"/>
      <c r="B1041" s="75" t="s">
        <v>1787</v>
      </c>
      <c r="C1041" s="75"/>
      <c r="D1041" s="275" t="s">
        <v>1789</v>
      </c>
      <c r="E1041" s="76"/>
      <c r="F1041" s="68"/>
      <c r="G1041" s="68"/>
      <c r="H1041" s="68"/>
      <c r="I1041" s="68" t="str">
        <f t="shared" si="332"/>
        <v/>
      </c>
      <c r="J1041" s="68" t="str">
        <f t="shared" si="333"/>
        <v/>
      </c>
      <c r="K1041" s="68" t="str">
        <f t="shared" si="334"/>
        <v/>
      </c>
      <c r="L1041" s="68" t="str">
        <f t="shared" si="335"/>
        <v/>
      </c>
      <c r="M1041" s="68"/>
      <c r="N1041" s="72"/>
      <c r="O1041" s="8"/>
    </row>
    <row r="1042" spans="1:15" s="9" customFormat="1" ht="36" customHeight="1">
      <c r="A1042" s="268"/>
      <c r="B1042" s="75" t="s">
        <v>1788</v>
      </c>
      <c r="C1042" s="75">
        <v>90740</v>
      </c>
      <c r="D1042" s="77" t="s">
        <v>2296</v>
      </c>
      <c r="E1042" s="74" t="s">
        <v>344</v>
      </c>
      <c r="F1042" s="68">
        <v>1</v>
      </c>
      <c r="G1042" s="68"/>
      <c r="H1042" s="68"/>
      <c r="I1042" s="68">
        <f t="shared" ref="I1042" si="340">IF(F1042="","",G1042+H1042)</f>
        <v>0</v>
      </c>
      <c r="J1042" s="68">
        <f t="shared" ref="J1042" si="341">IF(F1042="","",ROUND((F1042*G1042),2))</f>
        <v>0</v>
      </c>
      <c r="K1042" s="68">
        <f t="shared" ref="K1042" si="342">IF(F1042="","",ROUND((F1042*H1042),2))</f>
        <v>0</v>
      </c>
      <c r="L1042" s="68">
        <f t="shared" ref="L1042" si="343">IF(F1042="","",ROUND((F1042*I1042),2))</f>
        <v>0</v>
      </c>
      <c r="M1042" s="68"/>
      <c r="N1042" s="72"/>
      <c r="O1042" s="8"/>
    </row>
    <row r="1043" spans="1:15" s="9" customFormat="1" ht="24" customHeight="1">
      <c r="A1043" s="268"/>
      <c r="B1043" s="75" t="s">
        <v>1790</v>
      </c>
      <c r="C1043" s="75" t="s">
        <v>175</v>
      </c>
      <c r="D1043" s="77" t="s">
        <v>176</v>
      </c>
      <c r="E1043" s="74" t="s">
        <v>344</v>
      </c>
      <c r="F1043" s="68">
        <v>1</v>
      </c>
      <c r="G1043" s="68"/>
      <c r="H1043" s="68"/>
      <c r="I1043" s="68">
        <f t="shared" si="332"/>
        <v>0</v>
      </c>
      <c r="J1043" s="68">
        <f t="shared" si="333"/>
        <v>0</v>
      </c>
      <c r="K1043" s="68">
        <f t="shared" si="334"/>
        <v>0</v>
      </c>
      <c r="L1043" s="68">
        <f t="shared" si="335"/>
        <v>0</v>
      </c>
      <c r="M1043" s="68"/>
      <c r="N1043" s="72"/>
      <c r="O1043" s="8"/>
    </row>
    <row r="1044" spans="1:15" s="9" customFormat="1" ht="24" customHeight="1">
      <c r="A1044" s="268"/>
      <c r="B1044" s="75" t="s">
        <v>1791</v>
      </c>
      <c r="C1044" s="75" t="s">
        <v>171</v>
      </c>
      <c r="D1044" s="77" t="s">
        <v>172</v>
      </c>
      <c r="E1044" s="74" t="s">
        <v>344</v>
      </c>
      <c r="F1044" s="68">
        <v>9</v>
      </c>
      <c r="G1044" s="68"/>
      <c r="H1044" s="68"/>
      <c r="I1044" s="68">
        <f t="shared" si="332"/>
        <v>0</v>
      </c>
      <c r="J1044" s="68">
        <f t="shared" si="333"/>
        <v>0</v>
      </c>
      <c r="K1044" s="68">
        <f t="shared" si="334"/>
        <v>0</v>
      </c>
      <c r="L1044" s="68">
        <f t="shared" si="335"/>
        <v>0</v>
      </c>
      <c r="M1044" s="68"/>
      <c r="N1044" s="72"/>
      <c r="O1044" s="8"/>
    </row>
    <row r="1045" spans="1:15" s="9" customFormat="1" ht="24" customHeight="1">
      <c r="A1045" s="268"/>
      <c r="B1045" s="75" t="s">
        <v>1792</v>
      </c>
      <c r="C1045" s="75" t="s">
        <v>169</v>
      </c>
      <c r="D1045" s="77" t="s">
        <v>170</v>
      </c>
      <c r="E1045" s="74" t="s">
        <v>344</v>
      </c>
      <c r="F1045" s="68">
        <v>2</v>
      </c>
      <c r="G1045" s="68"/>
      <c r="H1045" s="68"/>
      <c r="I1045" s="68">
        <f t="shared" si="332"/>
        <v>0</v>
      </c>
      <c r="J1045" s="68">
        <f t="shared" si="333"/>
        <v>0</v>
      </c>
      <c r="K1045" s="68">
        <f t="shared" si="334"/>
        <v>0</v>
      </c>
      <c r="L1045" s="68">
        <f t="shared" si="335"/>
        <v>0</v>
      </c>
      <c r="M1045" s="68"/>
      <c r="N1045" s="72"/>
      <c r="O1045" s="8"/>
    </row>
    <row r="1046" spans="1:15" s="9" customFormat="1" ht="24" customHeight="1">
      <c r="A1046" s="268"/>
      <c r="B1046" s="75" t="s">
        <v>1793</v>
      </c>
      <c r="C1046" s="75" t="s">
        <v>169</v>
      </c>
      <c r="D1046" s="77" t="s">
        <v>170</v>
      </c>
      <c r="E1046" s="74" t="s">
        <v>344</v>
      </c>
      <c r="F1046" s="68">
        <v>5</v>
      </c>
      <c r="G1046" s="68"/>
      <c r="H1046" s="68"/>
      <c r="I1046" s="68">
        <f t="shared" si="332"/>
        <v>0</v>
      </c>
      <c r="J1046" s="68">
        <f t="shared" si="333"/>
        <v>0</v>
      </c>
      <c r="K1046" s="68">
        <f t="shared" si="334"/>
        <v>0</v>
      </c>
      <c r="L1046" s="68">
        <f t="shared" si="335"/>
        <v>0</v>
      </c>
      <c r="M1046" s="68"/>
      <c r="N1046" s="72"/>
      <c r="O1046" s="8"/>
    </row>
    <row r="1047" spans="1:15" s="9" customFormat="1" ht="12.75" customHeight="1">
      <c r="A1047" s="268"/>
      <c r="B1047" s="75" t="s">
        <v>1794</v>
      </c>
      <c r="C1047" s="75">
        <v>90141</v>
      </c>
      <c r="D1047" s="77" t="s">
        <v>405</v>
      </c>
      <c r="E1047" s="74" t="s">
        <v>344</v>
      </c>
      <c r="F1047" s="68">
        <v>3</v>
      </c>
      <c r="G1047" s="68"/>
      <c r="H1047" s="68"/>
      <c r="I1047" s="68">
        <f t="shared" si="332"/>
        <v>0</v>
      </c>
      <c r="J1047" s="68">
        <f t="shared" si="333"/>
        <v>0</v>
      </c>
      <c r="K1047" s="68">
        <f t="shared" si="334"/>
        <v>0</v>
      </c>
      <c r="L1047" s="68">
        <f t="shared" si="335"/>
        <v>0</v>
      </c>
      <c r="M1047" s="68"/>
      <c r="N1047" s="72"/>
      <c r="O1047" s="8"/>
    </row>
    <row r="1048" spans="1:15" s="9" customFormat="1" ht="12.75" customHeight="1">
      <c r="A1048" s="268"/>
      <c r="B1048" s="75" t="s">
        <v>1795</v>
      </c>
      <c r="C1048" s="75">
        <v>90424</v>
      </c>
      <c r="D1048" s="77" t="s">
        <v>517</v>
      </c>
      <c r="E1048" s="74" t="s">
        <v>345</v>
      </c>
      <c r="F1048" s="68">
        <v>104</v>
      </c>
      <c r="G1048" s="68"/>
      <c r="H1048" s="68"/>
      <c r="I1048" s="68">
        <f t="shared" si="332"/>
        <v>0</v>
      </c>
      <c r="J1048" s="68">
        <f t="shared" si="333"/>
        <v>0</v>
      </c>
      <c r="K1048" s="68">
        <f t="shared" si="334"/>
        <v>0</v>
      </c>
      <c r="L1048" s="68">
        <f t="shared" si="335"/>
        <v>0</v>
      </c>
      <c r="M1048" s="68"/>
      <c r="N1048" s="72"/>
      <c r="O1048" s="8"/>
    </row>
    <row r="1049" spans="1:15" s="9" customFormat="1" ht="12.75" customHeight="1">
      <c r="A1049" s="268"/>
      <c r="B1049" s="75" t="s">
        <v>1796</v>
      </c>
      <c r="C1049" s="75">
        <v>90452</v>
      </c>
      <c r="D1049" s="77" t="s">
        <v>545</v>
      </c>
      <c r="E1049" s="74" t="s">
        <v>344</v>
      </c>
      <c r="F1049" s="68">
        <v>4</v>
      </c>
      <c r="G1049" s="68"/>
      <c r="H1049" s="68"/>
      <c r="I1049" s="68">
        <f t="shared" si="332"/>
        <v>0</v>
      </c>
      <c r="J1049" s="68">
        <f t="shared" si="333"/>
        <v>0</v>
      </c>
      <c r="K1049" s="68">
        <f t="shared" si="334"/>
        <v>0</v>
      </c>
      <c r="L1049" s="68">
        <f t="shared" si="335"/>
        <v>0</v>
      </c>
      <c r="M1049" s="68"/>
      <c r="N1049" s="72"/>
      <c r="O1049" s="8"/>
    </row>
    <row r="1050" spans="1:15" s="9" customFormat="1" ht="12.75" customHeight="1">
      <c r="A1050" s="268"/>
      <c r="B1050" s="75" t="s">
        <v>1797</v>
      </c>
      <c r="C1050" s="75">
        <v>90408</v>
      </c>
      <c r="D1050" s="77" t="s">
        <v>501</v>
      </c>
      <c r="E1050" s="74" t="s">
        <v>245</v>
      </c>
      <c r="F1050" s="68">
        <v>4</v>
      </c>
      <c r="G1050" s="68"/>
      <c r="H1050" s="68"/>
      <c r="I1050" s="68">
        <f t="shared" si="332"/>
        <v>0</v>
      </c>
      <c r="J1050" s="68">
        <f t="shared" si="333"/>
        <v>0</v>
      </c>
      <c r="K1050" s="68">
        <f t="shared" si="334"/>
        <v>0</v>
      </c>
      <c r="L1050" s="68">
        <f t="shared" si="335"/>
        <v>0</v>
      </c>
      <c r="M1050" s="68"/>
      <c r="N1050" s="72"/>
      <c r="O1050" s="8"/>
    </row>
    <row r="1051" spans="1:15" s="9" customFormat="1" ht="24" customHeight="1">
      <c r="A1051" s="268"/>
      <c r="B1051" s="75" t="s">
        <v>1798</v>
      </c>
      <c r="C1051" s="75">
        <v>83424</v>
      </c>
      <c r="D1051" s="151" t="s">
        <v>31</v>
      </c>
      <c r="E1051" s="64" t="s">
        <v>345</v>
      </c>
      <c r="F1051" s="68">
        <v>260</v>
      </c>
      <c r="G1051" s="69"/>
      <c r="H1051" s="69"/>
      <c r="I1051" s="69">
        <f t="shared" si="332"/>
        <v>0</v>
      </c>
      <c r="J1051" s="69">
        <f t="shared" si="333"/>
        <v>0</v>
      </c>
      <c r="K1051" s="69">
        <f t="shared" si="334"/>
        <v>0</v>
      </c>
      <c r="L1051" s="69">
        <f t="shared" si="335"/>
        <v>0</v>
      </c>
      <c r="M1051" s="69"/>
      <c r="N1051" s="72"/>
      <c r="O1051" s="8"/>
    </row>
    <row r="1052" spans="1:15" s="9" customFormat="1" ht="24" customHeight="1">
      <c r="A1052" s="268"/>
      <c r="B1052" s="75" t="s">
        <v>1799</v>
      </c>
      <c r="C1052" s="75">
        <v>83422</v>
      </c>
      <c r="D1052" s="151" t="s">
        <v>29</v>
      </c>
      <c r="E1052" s="64" t="s">
        <v>345</v>
      </c>
      <c r="F1052" s="68">
        <v>52</v>
      </c>
      <c r="G1052" s="69"/>
      <c r="H1052" s="69"/>
      <c r="I1052" s="69">
        <f t="shared" si="332"/>
        <v>0</v>
      </c>
      <c r="J1052" s="69">
        <f t="shared" si="333"/>
        <v>0</v>
      </c>
      <c r="K1052" s="69">
        <f t="shared" si="334"/>
        <v>0</v>
      </c>
      <c r="L1052" s="69">
        <f t="shared" si="335"/>
        <v>0</v>
      </c>
      <c r="M1052" s="69"/>
      <c r="N1052" s="72"/>
      <c r="O1052" s="8"/>
    </row>
    <row r="1053" spans="1:15" s="9" customFormat="1" ht="12" customHeight="1">
      <c r="A1053" s="268"/>
      <c r="B1053" s="75" t="s">
        <v>1800</v>
      </c>
      <c r="C1053" s="75"/>
      <c r="D1053" s="275" t="s">
        <v>1802</v>
      </c>
      <c r="E1053" s="76"/>
      <c r="F1053" s="68"/>
      <c r="G1053" s="68"/>
      <c r="H1053" s="68"/>
      <c r="I1053" s="68" t="str">
        <f t="shared" si="332"/>
        <v/>
      </c>
      <c r="J1053" s="68" t="str">
        <f t="shared" si="333"/>
        <v/>
      </c>
      <c r="K1053" s="68" t="str">
        <f t="shared" si="334"/>
        <v/>
      </c>
      <c r="L1053" s="68" t="str">
        <f t="shared" si="335"/>
        <v/>
      </c>
      <c r="M1053" s="68"/>
      <c r="N1053" s="72"/>
      <c r="O1053" s="8"/>
    </row>
    <row r="1054" spans="1:15" s="9" customFormat="1" ht="12.75" customHeight="1">
      <c r="A1054" s="268"/>
      <c r="B1054" s="75" t="s">
        <v>1801</v>
      </c>
      <c r="C1054" s="75">
        <v>90442</v>
      </c>
      <c r="D1054" s="77" t="s">
        <v>535</v>
      </c>
      <c r="E1054" s="74" t="s">
        <v>344</v>
      </c>
      <c r="F1054" s="68">
        <v>16</v>
      </c>
      <c r="G1054" s="68"/>
      <c r="H1054" s="68"/>
      <c r="I1054" s="68">
        <f t="shared" si="332"/>
        <v>0</v>
      </c>
      <c r="J1054" s="68">
        <f t="shared" si="333"/>
        <v>0</v>
      </c>
      <c r="K1054" s="68">
        <f t="shared" si="334"/>
        <v>0</v>
      </c>
      <c r="L1054" s="68">
        <f t="shared" si="335"/>
        <v>0</v>
      </c>
      <c r="M1054" s="68"/>
      <c r="N1054" s="72"/>
      <c r="O1054" s="8"/>
    </row>
    <row r="1055" spans="1:15" s="9" customFormat="1" ht="12">
      <c r="A1055" s="268"/>
      <c r="B1055" s="75" t="s">
        <v>1803</v>
      </c>
      <c r="C1055" s="75">
        <v>90449</v>
      </c>
      <c r="D1055" s="77" t="s">
        <v>542</v>
      </c>
      <c r="E1055" s="74" t="s">
        <v>344</v>
      </c>
      <c r="F1055" s="68">
        <v>480</v>
      </c>
      <c r="G1055" s="68"/>
      <c r="H1055" s="68"/>
      <c r="I1055" s="68">
        <f t="shared" si="332"/>
        <v>0</v>
      </c>
      <c r="J1055" s="68">
        <f t="shared" si="333"/>
        <v>0</v>
      </c>
      <c r="K1055" s="68">
        <f t="shared" si="334"/>
        <v>0</v>
      </c>
      <c r="L1055" s="68">
        <f t="shared" si="335"/>
        <v>0</v>
      </c>
      <c r="M1055" s="68"/>
      <c r="N1055" s="72"/>
      <c r="O1055" s="8"/>
    </row>
    <row r="1056" spans="1:15" s="9" customFormat="1" ht="24" customHeight="1">
      <c r="A1056" s="268"/>
      <c r="B1056" s="75" t="s">
        <v>1804</v>
      </c>
      <c r="C1056" s="75" t="s">
        <v>161</v>
      </c>
      <c r="D1056" s="77" t="s">
        <v>162</v>
      </c>
      <c r="E1056" s="74" t="s">
        <v>344</v>
      </c>
      <c r="F1056" s="68">
        <v>16</v>
      </c>
      <c r="G1056" s="68"/>
      <c r="H1056" s="68"/>
      <c r="I1056" s="68">
        <f t="shared" si="332"/>
        <v>0</v>
      </c>
      <c r="J1056" s="68">
        <f t="shared" si="333"/>
        <v>0</v>
      </c>
      <c r="K1056" s="68">
        <f t="shared" si="334"/>
        <v>0</v>
      </c>
      <c r="L1056" s="68">
        <f t="shared" si="335"/>
        <v>0</v>
      </c>
      <c r="M1056" s="68"/>
      <c r="N1056" s="72"/>
      <c r="O1056" s="8"/>
    </row>
    <row r="1057" spans="1:15" s="9" customFormat="1" ht="24" customHeight="1">
      <c r="A1057" s="268"/>
      <c r="B1057" s="75" t="s">
        <v>1805</v>
      </c>
      <c r="C1057" s="75">
        <v>90146</v>
      </c>
      <c r="D1057" s="77" t="s">
        <v>406</v>
      </c>
      <c r="E1057" s="74" t="s">
        <v>345</v>
      </c>
      <c r="F1057" s="68">
        <v>18</v>
      </c>
      <c r="G1057" s="68"/>
      <c r="H1057" s="68"/>
      <c r="I1057" s="68">
        <f t="shared" si="332"/>
        <v>0</v>
      </c>
      <c r="J1057" s="68">
        <f t="shared" si="333"/>
        <v>0</v>
      </c>
      <c r="K1057" s="68">
        <f t="shared" si="334"/>
        <v>0</v>
      </c>
      <c r="L1057" s="68">
        <f t="shared" si="335"/>
        <v>0</v>
      </c>
      <c r="M1057" s="68"/>
      <c r="N1057" s="72"/>
      <c r="O1057" s="8"/>
    </row>
    <row r="1058" spans="1:15" s="9" customFormat="1" ht="24">
      <c r="A1058" s="268"/>
      <c r="B1058" s="75" t="s">
        <v>1806</v>
      </c>
      <c r="C1058" s="75">
        <v>90129</v>
      </c>
      <c r="D1058" s="77" t="s">
        <v>403</v>
      </c>
      <c r="E1058" s="74" t="s">
        <v>345</v>
      </c>
      <c r="F1058" s="68">
        <v>13</v>
      </c>
      <c r="G1058" s="68"/>
      <c r="H1058" s="68"/>
      <c r="I1058" s="68">
        <f t="shared" ref="I1058:I1061" si="344">IF(F1058="","",G1058+H1058)</f>
        <v>0</v>
      </c>
      <c r="J1058" s="68">
        <f t="shared" ref="J1058:J1061" si="345">IF(F1058="","",ROUND((F1058*G1058),2))</f>
        <v>0</v>
      </c>
      <c r="K1058" s="68">
        <f t="shared" ref="K1058:K1061" si="346">IF(F1058="","",ROUND((F1058*H1058),2))</f>
        <v>0</v>
      </c>
      <c r="L1058" s="68">
        <f t="shared" ref="L1058:L1061" si="347">IF(F1058="","",ROUND((F1058*I1058),2))</f>
        <v>0</v>
      </c>
      <c r="M1058" s="68"/>
      <c r="N1058" s="72"/>
      <c r="O1058" s="8"/>
    </row>
    <row r="1059" spans="1:15" s="9" customFormat="1" ht="24" customHeight="1">
      <c r="A1059" s="268"/>
      <c r="B1059" s="75" t="s">
        <v>1807</v>
      </c>
      <c r="C1059" s="75" t="s">
        <v>50</v>
      </c>
      <c r="D1059" s="77" t="s">
        <v>51</v>
      </c>
      <c r="E1059" s="74" t="s">
        <v>345</v>
      </c>
      <c r="F1059" s="68">
        <v>100</v>
      </c>
      <c r="G1059" s="68"/>
      <c r="H1059" s="68"/>
      <c r="I1059" s="68">
        <f t="shared" si="344"/>
        <v>0</v>
      </c>
      <c r="J1059" s="68">
        <f t="shared" si="345"/>
        <v>0</v>
      </c>
      <c r="K1059" s="68">
        <f t="shared" si="346"/>
        <v>0</v>
      </c>
      <c r="L1059" s="68">
        <f t="shared" si="347"/>
        <v>0</v>
      </c>
      <c r="M1059" s="68"/>
      <c r="N1059" s="72"/>
      <c r="O1059" s="8"/>
    </row>
    <row r="1060" spans="1:15" s="9" customFormat="1" ht="24" customHeight="1">
      <c r="A1060" s="268"/>
      <c r="B1060" s="75" t="s">
        <v>1808</v>
      </c>
      <c r="C1060" s="75" t="s">
        <v>152</v>
      </c>
      <c r="D1060" s="77" t="s">
        <v>153</v>
      </c>
      <c r="E1060" s="74" t="s">
        <v>345</v>
      </c>
      <c r="F1060" s="68">
        <v>700</v>
      </c>
      <c r="G1060" s="68"/>
      <c r="H1060" s="68"/>
      <c r="I1060" s="68">
        <f t="shared" si="344"/>
        <v>0</v>
      </c>
      <c r="J1060" s="68">
        <f t="shared" si="345"/>
        <v>0</v>
      </c>
      <c r="K1060" s="68">
        <f t="shared" si="346"/>
        <v>0</v>
      </c>
      <c r="L1060" s="68">
        <f t="shared" si="347"/>
        <v>0</v>
      </c>
      <c r="M1060" s="68"/>
      <c r="N1060" s="72"/>
      <c r="O1060" s="8"/>
    </row>
    <row r="1061" spans="1:15" s="9" customFormat="1" ht="24" customHeight="1">
      <c r="A1061" s="268"/>
      <c r="B1061" s="75" t="s">
        <v>1809</v>
      </c>
      <c r="C1061" s="75" t="s">
        <v>156</v>
      </c>
      <c r="D1061" s="77" t="s">
        <v>157</v>
      </c>
      <c r="E1061" s="74" t="s">
        <v>345</v>
      </c>
      <c r="F1061" s="68">
        <v>900</v>
      </c>
      <c r="G1061" s="68"/>
      <c r="H1061" s="68"/>
      <c r="I1061" s="68">
        <f t="shared" si="344"/>
        <v>0</v>
      </c>
      <c r="J1061" s="68">
        <f t="shared" si="345"/>
        <v>0</v>
      </c>
      <c r="K1061" s="68">
        <f t="shared" si="346"/>
        <v>0</v>
      </c>
      <c r="L1061" s="68">
        <f t="shared" si="347"/>
        <v>0</v>
      </c>
      <c r="M1061" s="68"/>
      <c r="N1061" s="72"/>
      <c r="O1061" s="8"/>
    </row>
    <row r="1062" spans="1:15" s="9" customFormat="1" ht="12" customHeight="1">
      <c r="A1062" s="268"/>
      <c r="B1062" s="75" t="s">
        <v>1810</v>
      </c>
      <c r="C1062" s="75"/>
      <c r="D1062" s="275" t="s">
        <v>1812</v>
      </c>
      <c r="E1062" s="76"/>
      <c r="F1062" s="68"/>
      <c r="G1062" s="68"/>
      <c r="H1062" s="68"/>
      <c r="I1062" s="68" t="str">
        <f t="shared" ref="I1062:I1121" si="348">IF(F1062="","",G1062+H1062)</f>
        <v/>
      </c>
      <c r="J1062" s="68" t="str">
        <f t="shared" ref="J1062:J1121" si="349">IF(F1062="","",ROUND((F1062*G1062),2))</f>
        <v/>
      </c>
      <c r="K1062" s="68" t="str">
        <f t="shared" ref="K1062:K1121" si="350">IF(F1062="","",ROUND((F1062*H1062),2))</f>
        <v/>
      </c>
      <c r="L1062" s="68" t="str">
        <f t="shared" ref="L1062:L1121" si="351">IF(F1062="","",ROUND((F1062*I1062),2))</f>
        <v/>
      </c>
      <c r="M1062" s="68"/>
      <c r="N1062" s="72"/>
      <c r="O1062" s="8"/>
    </row>
    <row r="1063" spans="1:15" s="9" customFormat="1" ht="36" customHeight="1">
      <c r="A1063" s="268"/>
      <c r="B1063" s="75" t="s">
        <v>1811</v>
      </c>
      <c r="C1063" s="75" t="s">
        <v>237</v>
      </c>
      <c r="D1063" s="77" t="s">
        <v>238</v>
      </c>
      <c r="E1063" s="74" t="s">
        <v>344</v>
      </c>
      <c r="F1063" s="68">
        <v>1</v>
      </c>
      <c r="G1063" s="68"/>
      <c r="H1063" s="68"/>
      <c r="I1063" s="68">
        <f t="shared" si="348"/>
        <v>0</v>
      </c>
      <c r="J1063" s="68">
        <f t="shared" si="349"/>
        <v>0</v>
      </c>
      <c r="K1063" s="68">
        <f t="shared" si="350"/>
        <v>0</v>
      </c>
      <c r="L1063" s="68">
        <f t="shared" si="351"/>
        <v>0</v>
      </c>
      <c r="M1063" s="68"/>
      <c r="N1063" s="72"/>
      <c r="O1063" s="8"/>
    </row>
    <row r="1064" spans="1:15" s="9" customFormat="1" ht="24" customHeight="1">
      <c r="A1064" s="268"/>
      <c r="B1064" s="75" t="s">
        <v>1813</v>
      </c>
      <c r="C1064" s="75" t="s">
        <v>177</v>
      </c>
      <c r="D1064" s="77" t="s">
        <v>178</v>
      </c>
      <c r="E1064" s="74" t="s">
        <v>344</v>
      </c>
      <c r="F1064" s="68">
        <v>1</v>
      </c>
      <c r="G1064" s="68"/>
      <c r="H1064" s="68"/>
      <c r="I1064" s="68">
        <f t="shared" si="348"/>
        <v>0</v>
      </c>
      <c r="J1064" s="68">
        <f t="shared" si="349"/>
        <v>0</v>
      </c>
      <c r="K1064" s="68">
        <f t="shared" si="350"/>
        <v>0</v>
      </c>
      <c r="L1064" s="68">
        <f t="shared" si="351"/>
        <v>0</v>
      </c>
      <c r="M1064" s="68"/>
      <c r="N1064" s="72"/>
      <c r="O1064" s="8"/>
    </row>
    <row r="1065" spans="1:15" s="9" customFormat="1" ht="24" customHeight="1">
      <c r="A1065" s="268"/>
      <c r="B1065" s="75" t="s">
        <v>1814</v>
      </c>
      <c r="C1065" s="75" t="s">
        <v>171</v>
      </c>
      <c r="D1065" s="77" t="s">
        <v>172</v>
      </c>
      <c r="E1065" s="74" t="s">
        <v>344</v>
      </c>
      <c r="F1065" s="68">
        <v>2</v>
      </c>
      <c r="G1065" s="68"/>
      <c r="H1065" s="68"/>
      <c r="I1065" s="68">
        <f t="shared" si="348"/>
        <v>0</v>
      </c>
      <c r="J1065" s="68">
        <f t="shared" si="349"/>
        <v>0</v>
      </c>
      <c r="K1065" s="68">
        <f t="shared" si="350"/>
        <v>0</v>
      </c>
      <c r="L1065" s="68">
        <f t="shared" si="351"/>
        <v>0</v>
      </c>
      <c r="M1065" s="68"/>
      <c r="N1065" s="72"/>
      <c r="O1065" s="8"/>
    </row>
    <row r="1066" spans="1:15" s="9" customFormat="1" ht="24" customHeight="1">
      <c r="A1066" s="268"/>
      <c r="B1066" s="75" t="s">
        <v>1815</v>
      </c>
      <c r="C1066" s="75" t="s">
        <v>171</v>
      </c>
      <c r="D1066" s="77" t="s">
        <v>172</v>
      </c>
      <c r="E1066" s="74" t="s">
        <v>344</v>
      </c>
      <c r="F1066" s="68">
        <v>6</v>
      </c>
      <c r="G1066" s="68"/>
      <c r="H1066" s="68"/>
      <c r="I1066" s="68">
        <f t="shared" si="348"/>
        <v>0</v>
      </c>
      <c r="J1066" s="68">
        <f t="shared" si="349"/>
        <v>0</v>
      </c>
      <c r="K1066" s="68">
        <f t="shared" si="350"/>
        <v>0</v>
      </c>
      <c r="L1066" s="68">
        <f t="shared" si="351"/>
        <v>0</v>
      </c>
      <c r="M1066" s="68"/>
      <c r="N1066" s="72"/>
      <c r="O1066" s="8"/>
    </row>
    <row r="1067" spans="1:15" s="9" customFormat="1" ht="24" customHeight="1">
      <c r="A1067" s="268"/>
      <c r="B1067" s="75" t="s">
        <v>1816</v>
      </c>
      <c r="C1067" s="75" t="s">
        <v>171</v>
      </c>
      <c r="D1067" s="77" t="s">
        <v>172</v>
      </c>
      <c r="E1067" s="74" t="s">
        <v>344</v>
      </c>
      <c r="F1067" s="68">
        <v>1</v>
      </c>
      <c r="G1067" s="68"/>
      <c r="H1067" s="68"/>
      <c r="I1067" s="68">
        <f t="shared" si="348"/>
        <v>0</v>
      </c>
      <c r="J1067" s="68">
        <f t="shared" si="349"/>
        <v>0</v>
      </c>
      <c r="K1067" s="68">
        <f t="shared" si="350"/>
        <v>0</v>
      </c>
      <c r="L1067" s="68">
        <f t="shared" si="351"/>
        <v>0</v>
      </c>
      <c r="M1067" s="68"/>
      <c r="N1067" s="72"/>
      <c r="O1067" s="8"/>
    </row>
    <row r="1068" spans="1:15" s="9" customFormat="1" ht="24" customHeight="1">
      <c r="A1068" s="268"/>
      <c r="B1068" s="75" t="s">
        <v>1817</v>
      </c>
      <c r="C1068" s="75" t="s">
        <v>171</v>
      </c>
      <c r="D1068" s="77" t="s">
        <v>172</v>
      </c>
      <c r="E1068" s="74" t="s">
        <v>344</v>
      </c>
      <c r="F1068" s="68">
        <v>2</v>
      </c>
      <c r="G1068" s="68"/>
      <c r="H1068" s="68"/>
      <c r="I1068" s="68">
        <f t="shared" si="348"/>
        <v>0</v>
      </c>
      <c r="J1068" s="68">
        <f t="shared" si="349"/>
        <v>0</v>
      </c>
      <c r="K1068" s="68">
        <f t="shared" si="350"/>
        <v>0</v>
      </c>
      <c r="L1068" s="68">
        <f t="shared" si="351"/>
        <v>0</v>
      </c>
      <c r="M1068" s="68"/>
      <c r="N1068" s="72"/>
      <c r="O1068" s="8"/>
    </row>
    <row r="1069" spans="1:15" s="9" customFormat="1" ht="12.75" customHeight="1">
      <c r="A1069" s="268"/>
      <c r="B1069" s="75" t="s">
        <v>1818</v>
      </c>
      <c r="C1069" s="75">
        <v>90141</v>
      </c>
      <c r="D1069" s="77" t="s">
        <v>405</v>
      </c>
      <c r="E1069" s="74" t="s">
        <v>344</v>
      </c>
      <c r="F1069" s="68">
        <v>3</v>
      </c>
      <c r="G1069" s="68"/>
      <c r="H1069" s="68"/>
      <c r="I1069" s="68">
        <f t="shared" si="348"/>
        <v>0</v>
      </c>
      <c r="J1069" s="68">
        <f t="shared" si="349"/>
        <v>0</v>
      </c>
      <c r="K1069" s="68">
        <f t="shared" si="350"/>
        <v>0</v>
      </c>
      <c r="L1069" s="68">
        <f t="shared" si="351"/>
        <v>0</v>
      </c>
      <c r="M1069" s="68"/>
      <c r="N1069" s="72"/>
      <c r="O1069" s="8"/>
    </row>
    <row r="1070" spans="1:15" s="9" customFormat="1" ht="12.75" customHeight="1">
      <c r="A1070" s="268"/>
      <c r="B1070" s="75" t="s">
        <v>1819</v>
      </c>
      <c r="C1070" s="75">
        <v>90424</v>
      </c>
      <c r="D1070" s="77" t="s">
        <v>517</v>
      </c>
      <c r="E1070" s="74" t="s">
        <v>345</v>
      </c>
      <c r="F1070" s="68">
        <v>174</v>
      </c>
      <c r="G1070" s="68"/>
      <c r="H1070" s="68"/>
      <c r="I1070" s="68">
        <f t="shared" si="348"/>
        <v>0</v>
      </c>
      <c r="J1070" s="68">
        <f t="shared" si="349"/>
        <v>0</v>
      </c>
      <c r="K1070" s="68">
        <f t="shared" si="350"/>
        <v>0</v>
      </c>
      <c r="L1070" s="68">
        <f t="shared" si="351"/>
        <v>0</v>
      </c>
      <c r="M1070" s="68"/>
      <c r="N1070" s="72"/>
      <c r="O1070" s="8"/>
    </row>
    <row r="1071" spans="1:15" s="9" customFormat="1" ht="12.75" customHeight="1">
      <c r="A1071" s="268"/>
      <c r="B1071" s="75" t="s">
        <v>1820</v>
      </c>
      <c r="C1071" s="75">
        <v>90452</v>
      </c>
      <c r="D1071" s="77" t="s">
        <v>545</v>
      </c>
      <c r="E1071" s="74" t="s">
        <v>344</v>
      </c>
      <c r="F1071" s="68">
        <v>4</v>
      </c>
      <c r="G1071" s="68"/>
      <c r="H1071" s="68"/>
      <c r="I1071" s="68">
        <f t="shared" si="348"/>
        <v>0</v>
      </c>
      <c r="J1071" s="68">
        <f t="shared" si="349"/>
        <v>0</v>
      </c>
      <c r="K1071" s="68">
        <f t="shared" si="350"/>
        <v>0</v>
      </c>
      <c r="L1071" s="68">
        <f t="shared" si="351"/>
        <v>0</v>
      </c>
      <c r="M1071" s="68"/>
      <c r="N1071" s="72"/>
      <c r="O1071" s="8"/>
    </row>
    <row r="1072" spans="1:15" s="9" customFormat="1" ht="12.75" customHeight="1">
      <c r="A1072" s="268"/>
      <c r="B1072" s="75" t="s">
        <v>1821</v>
      </c>
      <c r="C1072" s="75">
        <v>90408</v>
      </c>
      <c r="D1072" s="77" t="s">
        <v>501</v>
      </c>
      <c r="E1072" s="74" t="s">
        <v>245</v>
      </c>
      <c r="F1072" s="68">
        <v>4</v>
      </c>
      <c r="G1072" s="68"/>
      <c r="H1072" s="68"/>
      <c r="I1072" s="68">
        <f t="shared" si="348"/>
        <v>0</v>
      </c>
      <c r="J1072" s="68">
        <f t="shared" si="349"/>
        <v>0</v>
      </c>
      <c r="K1072" s="68">
        <f t="shared" si="350"/>
        <v>0</v>
      </c>
      <c r="L1072" s="68">
        <f t="shared" si="351"/>
        <v>0</v>
      </c>
      <c r="M1072" s="68"/>
      <c r="N1072" s="72"/>
      <c r="O1072" s="8"/>
    </row>
    <row r="1073" spans="1:15" s="9" customFormat="1" ht="24" customHeight="1">
      <c r="A1073" s="268"/>
      <c r="B1073" s="75" t="s">
        <v>1822</v>
      </c>
      <c r="C1073" s="75">
        <v>83431</v>
      </c>
      <c r="D1073" s="151" t="s">
        <v>55</v>
      </c>
      <c r="E1073" s="64" t="s">
        <v>345</v>
      </c>
      <c r="F1073" s="68">
        <v>348</v>
      </c>
      <c r="G1073" s="69"/>
      <c r="H1073" s="69"/>
      <c r="I1073" s="69">
        <f t="shared" si="348"/>
        <v>0</v>
      </c>
      <c r="J1073" s="69">
        <f t="shared" si="349"/>
        <v>0</v>
      </c>
      <c r="K1073" s="69">
        <f t="shared" si="350"/>
        <v>0</v>
      </c>
      <c r="L1073" s="69">
        <f t="shared" si="351"/>
        <v>0</v>
      </c>
      <c r="M1073" s="69"/>
      <c r="N1073" s="72"/>
      <c r="O1073" s="8"/>
    </row>
    <row r="1074" spans="1:15" s="9" customFormat="1" ht="24" customHeight="1">
      <c r="A1074" s="268"/>
      <c r="B1074" s="75" t="s">
        <v>1823</v>
      </c>
      <c r="C1074" s="75">
        <v>83424</v>
      </c>
      <c r="D1074" s="151" t="s">
        <v>31</v>
      </c>
      <c r="E1074" s="64" t="s">
        <v>345</v>
      </c>
      <c r="F1074" s="68">
        <v>87</v>
      </c>
      <c r="G1074" s="69"/>
      <c r="H1074" s="69"/>
      <c r="I1074" s="69">
        <f t="shared" si="348"/>
        <v>0</v>
      </c>
      <c r="J1074" s="69">
        <f t="shared" si="349"/>
        <v>0</v>
      </c>
      <c r="K1074" s="69">
        <f t="shared" si="350"/>
        <v>0</v>
      </c>
      <c r="L1074" s="69">
        <f t="shared" si="351"/>
        <v>0</v>
      </c>
      <c r="M1074" s="69"/>
      <c r="N1074" s="72"/>
      <c r="O1074" s="8"/>
    </row>
    <row r="1075" spans="1:15" s="9" customFormat="1" ht="12" customHeight="1">
      <c r="A1075" s="268"/>
      <c r="B1075" s="75" t="s">
        <v>1824</v>
      </c>
      <c r="C1075" s="75"/>
      <c r="D1075" s="275" t="s">
        <v>1826</v>
      </c>
      <c r="E1075" s="76"/>
      <c r="F1075" s="68"/>
      <c r="G1075" s="68"/>
      <c r="H1075" s="68"/>
      <c r="I1075" s="68" t="str">
        <f t="shared" si="348"/>
        <v/>
      </c>
      <c r="J1075" s="68" t="str">
        <f t="shared" si="349"/>
        <v/>
      </c>
      <c r="K1075" s="68" t="str">
        <f t="shared" si="350"/>
        <v/>
      </c>
      <c r="L1075" s="68" t="str">
        <f t="shared" si="351"/>
        <v/>
      </c>
      <c r="M1075" s="68"/>
      <c r="N1075" s="72"/>
      <c r="O1075" s="8"/>
    </row>
    <row r="1076" spans="1:15" s="9" customFormat="1" ht="12.75" customHeight="1">
      <c r="A1076" s="268"/>
      <c r="B1076" s="75" t="s">
        <v>1825</v>
      </c>
      <c r="C1076" s="75">
        <v>90442</v>
      </c>
      <c r="D1076" s="77" t="s">
        <v>535</v>
      </c>
      <c r="E1076" s="74" t="s">
        <v>344</v>
      </c>
      <c r="F1076" s="68">
        <v>12</v>
      </c>
      <c r="G1076" s="68"/>
      <c r="H1076" s="68"/>
      <c r="I1076" s="68">
        <f t="shared" si="348"/>
        <v>0</v>
      </c>
      <c r="J1076" s="68">
        <f t="shared" si="349"/>
        <v>0</v>
      </c>
      <c r="K1076" s="68">
        <f t="shared" si="350"/>
        <v>0</v>
      </c>
      <c r="L1076" s="68">
        <f t="shared" si="351"/>
        <v>0</v>
      </c>
      <c r="M1076" s="68"/>
      <c r="N1076" s="72"/>
      <c r="O1076" s="8"/>
    </row>
    <row r="1077" spans="1:15" s="9" customFormat="1" ht="12">
      <c r="A1077" s="268"/>
      <c r="B1077" s="75" t="s">
        <v>1827</v>
      </c>
      <c r="C1077" s="75">
        <v>90449</v>
      </c>
      <c r="D1077" s="77" t="s">
        <v>542</v>
      </c>
      <c r="E1077" s="74" t="s">
        <v>344</v>
      </c>
      <c r="F1077" s="68">
        <v>360</v>
      </c>
      <c r="G1077" s="68"/>
      <c r="H1077" s="68"/>
      <c r="I1077" s="68">
        <f t="shared" si="348"/>
        <v>0</v>
      </c>
      <c r="J1077" s="68">
        <f t="shared" si="349"/>
        <v>0</v>
      </c>
      <c r="K1077" s="68">
        <f t="shared" si="350"/>
        <v>0</v>
      </c>
      <c r="L1077" s="68">
        <f t="shared" si="351"/>
        <v>0</v>
      </c>
      <c r="M1077" s="68"/>
      <c r="N1077" s="72"/>
      <c r="O1077" s="8"/>
    </row>
    <row r="1078" spans="1:15" s="9" customFormat="1" ht="24" customHeight="1">
      <c r="A1078" s="268"/>
      <c r="B1078" s="75" t="s">
        <v>1828</v>
      </c>
      <c r="C1078" s="75" t="s">
        <v>161</v>
      </c>
      <c r="D1078" s="77" t="s">
        <v>162</v>
      </c>
      <c r="E1078" s="74" t="s">
        <v>344</v>
      </c>
      <c r="F1078" s="68">
        <v>12</v>
      </c>
      <c r="G1078" s="68"/>
      <c r="H1078" s="68"/>
      <c r="I1078" s="68">
        <f t="shared" si="348"/>
        <v>0</v>
      </c>
      <c r="J1078" s="68">
        <f t="shared" si="349"/>
        <v>0</v>
      </c>
      <c r="K1078" s="68">
        <f t="shared" si="350"/>
        <v>0</v>
      </c>
      <c r="L1078" s="68">
        <f t="shared" si="351"/>
        <v>0</v>
      </c>
      <c r="M1078" s="68"/>
      <c r="N1078" s="72"/>
      <c r="O1078" s="8"/>
    </row>
    <row r="1079" spans="1:15" s="9" customFormat="1" ht="24">
      <c r="A1079" s="268"/>
      <c r="B1079" s="75" t="s">
        <v>1829</v>
      </c>
      <c r="C1079" s="75">
        <v>90129</v>
      </c>
      <c r="D1079" s="77" t="s">
        <v>403</v>
      </c>
      <c r="E1079" s="74" t="s">
        <v>345</v>
      </c>
      <c r="F1079" s="68">
        <v>12</v>
      </c>
      <c r="G1079" s="68"/>
      <c r="H1079" s="68"/>
      <c r="I1079" s="68">
        <f>IF(F1079="","",G1079+H1079)</f>
        <v>0</v>
      </c>
      <c r="J1079" s="68">
        <f>IF(F1079="","",ROUND((F1079*G1079),2))</f>
        <v>0</v>
      </c>
      <c r="K1079" s="68">
        <f>IF(F1079="","",ROUND((F1079*H1079),2))</f>
        <v>0</v>
      </c>
      <c r="L1079" s="68">
        <f>IF(F1079="","",ROUND((F1079*I1079),2))</f>
        <v>0</v>
      </c>
      <c r="M1079" s="68"/>
      <c r="N1079" s="72"/>
      <c r="O1079" s="8"/>
    </row>
    <row r="1080" spans="1:15" s="9" customFormat="1" ht="24" customHeight="1">
      <c r="A1080" s="268"/>
      <c r="B1080" s="75" t="s">
        <v>1830</v>
      </c>
      <c r="C1080" s="75" t="s">
        <v>50</v>
      </c>
      <c r="D1080" s="77" t="s">
        <v>51</v>
      </c>
      <c r="E1080" s="74" t="s">
        <v>345</v>
      </c>
      <c r="F1080" s="68">
        <v>100</v>
      </c>
      <c r="G1080" s="68"/>
      <c r="H1080" s="68"/>
      <c r="I1080" s="68">
        <f t="shared" ref="I1080:I1084" si="352">IF(F1080="","",G1080+H1080)</f>
        <v>0</v>
      </c>
      <c r="J1080" s="68">
        <f t="shared" ref="J1080:J1084" si="353">IF(F1080="","",ROUND((F1080*G1080),2))</f>
        <v>0</v>
      </c>
      <c r="K1080" s="68">
        <f t="shared" ref="K1080:K1084" si="354">IF(F1080="","",ROUND((F1080*H1080),2))</f>
        <v>0</v>
      </c>
      <c r="L1080" s="68">
        <f t="shared" ref="L1080:L1084" si="355">IF(F1080="","",ROUND((F1080*I1080),2))</f>
        <v>0</v>
      </c>
      <c r="M1080" s="68"/>
      <c r="N1080" s="72"/>
      <c r="O1080" s="8"/>
    </row>
    <row r="1081" spans="1:15" s="9" customFormat="1" ht="24" customHeight="1">
      <c r="A1081" s="268"/>
      <c r="B1081" s="75" t="s">
        <v>1831</v>
      </c>
      <c r="C1081" s="75" t="s">
        <v>152</v>
      </c>
      <c r="D1081" s="77" t="s">
        <v>153</v>
      </c>
      <c r="E1081" s="74" t="s">
        <v>345</v>
      </c>
      <c r="F1081" s="68">
        <v>100</v>
      </c>
      <c r="G1081" s="68"/>
      <c r="H1081" s="68"/>
      <c r="I1081" s="68">
        <f t="shared" si="352"/>
        <v>0</v>
      </c>
      <c r="J1081" s="68">
        <f t="shared" si="353"/>
        <v>0</v>
      </c>
      <c r="K1081" s="68">
        <f t="shared" si="354"/>
        <v>0</v>
      </c>
      <c r="L1081" s="68">
        <f t="shared" si="355"/>
        <v>0</v>
      </c>
      <c r="M1081" s="68"/>
      <c r="N1081" s="72"/>
      <c r="O1081" s="8"/>
    </row>
    <row r="1082" spans="1:15" s="9" customFormat="1" ht="24" customHeight="1">
      <c r="A1082" s="268"/>
      <c r="B1082" s="75" t="s">
        <v>1832</v>
      </c>
      <c r="C1082" s="75" t="s">
        <v>154</v>
      </c>
      <c r="D1082" s="77" t="s">
        <v>155</v>
      </c>
      <c r="E1082" s="74" t="s">
        <v>345</v>
      </c>
      <c r="F1082" s="68">
        <v>300</v>
      </c>
      <c r="G1082" s="68"/>
      <c r="H1082" s="68"/>
      <c r="I1082" s="68">
        <f t="shared" si="352"/>
        <v>0</v>
      </c>
      <c r="J1082" s="68">
        <f t="shared" si="353"/>
        <v>0</v>
      </c>
      <c r="K1082" s="68">
        <f t="shared" si="354"/>
        <v>0</v>
      </c>
      <c r="L1082" s="68">
        <f t="shared" si="355"/>
        <v>0</v>
      </c>
      <c r="M1082" s="68"/>
      <c r="N1082" s="72"/>
      <c r="O1082" s="8"/>
    </row>
    <row r="1083" spans="1:15" s="9" customFormat="1" ht="24" customHeight="1">
      <c r="A1083" s="268"/>
      <c r="B1083" s="75" t="s">
        <v>1833</v>
      </c>
      <c r="C1083" s="75" t="s">
        <v>156</v>
      </c>
      <c r="D1083" s="77" t="s">
        <v>157</v>
      </c>
      <c r="E1083" s="74" t="s">
        <v>345</v>
      </c>
      <c r="F1083" s="68">
        <v>700</v>
      </c>
      <c r="G1083" s="68"/>
      <c r="H1083" s="68"/>
      <c r="I1083" s="68">
        <f t="shared" si="352"/>
        <v>0</v>
      </c>
      <c r="J1083" s="68">
        <f t="shared" si="353"/>
        <v>0</v>
      </c>
      <c r="K1083" s="68">
        <f t="shared" si="354"/>
        <v>0</v>
      </c>
      <c r="L1083" s="68">
        <f t="shared" si="355"/>
        <v>0</v>
      </c>
      <c r="M1083" s="68"/>
      <c r="N1083" s="72"/>
      <c r="O1083" s="8"/>
    </row>
    <row r="1084" spans="1:15" s="9" customFormat="1" ht="24" customHeight="1">
      <c r="A1084" s="268"/>
      <c r="B1084" s="75" t="s">
        <v>1834</v>
      </c>
      <c r="C1084" s="75" t="s">
        <v>158</v>
      </c>
      <c r="D1084" s="77" t="s">
        <v>103</v>
      </c>
      <c r="E1084" s="74" t="s">
        <v>345</v>
      </c>
      <c r="F1084" s="68">
        <v>100</v>
      </c>
      <c r="G1084" s="68"/>
      <c r="H1084" s="68"/>
      <c r="I1084" s="68">
        <f t="shared" si="352"/>
        <v>0</v>
      </c>
      <c r="J1084" s="68">
        <f t="shared" si="353"/>
        <v>0</v>
      </c>
      <c r="K1084" s="68">
        <f t="shared" si="354"/>
        <v>0</v>
      </c>
      <c r="L1084" s="68">
        <f t="shared" si="355"/>
        <v>0</v>
      </c>
      <c r="M1084" s="68"/>
      <c r="N1084" s="72"/>
      <c r="O1084" s="8"/>
    </row>
    <row r="1085" spans="1:15" s="9" customFormat="1" ht="12" customHeight="1">
      <c r="A1085" s="268"/>
      <c r="B1085" s="75" t="s">
        <v>1835</v>
      </c>
      <c r="C1085" s="75"/>
      <c r="D1085" s="275" t="s">
        <v>1837</v>
      </c>
      <c r="E1085" s="76"/>
      <c r="F1085" s="68"/>
      <c r="G1085" s="68"/>
      <c r="H1085" s="68"/>
      <c r="I1085" s="68" t="str">
        <f t="shared" si="348"/>
        <v/>
      </c>
      <c r="J1085" s="68" t="str">
        <f t="shared" si="349"/>
        <v/>
      </c>
      <c r="K1085" s="68" t="str">
        <f t="shared" si="350"/>
        <v/>
      </c>
      <c r="L1085" s="68" t="str">
        <f t="shared" si="351"/>
        <v/>
      </c>
      <c r="M1085" s="68"/>
      <c r="N1085" s="72"/>
      <c r="O1085" s="8"/>
    </row>
    <row r="1086" spans="1:15" s="9" customFormat="1" ht="12" customHeight="1">
      <c r="A1086" s="268"/>
      <c r="B1086" s="75" t="s">
        <v>1836</v>
      </c>
      <c r="C1086" s="75"/>
      <c r="D1086" s="275" t="s">
        <v>1839</v>
      </c>
      <c r="E1086" s="76"/>
      <c r="F1086" s="68"/>
      <c r="G1086" s="68"/>
      <c r="H1086" s="68"/>
      <c r="I1086" s="68" t="str">
        <f t="shared" si="348"/>
        <v/>
      </c>
      <c r="J1086" s="68" t="str">
        <f t="shared" si="349"/>
        <v/>
      </c>
      <c r="K1086" s="68" t="str">
        <f t="shared" si="350"/>
        <v/>
      </c>
      <c r="L1086" s="68" t="str">
        <f t="shared" si="351"/>
        <v/>
      </c>
      <c r="M1086" s="68"/>
      <c r="N1086" s="72"/>
      <c r="O1086" s="8"/>
    </row>
    <row r="1087" spans="1:15" s="9" customFormat="1" ht="24" customHeight="1">
      <c r="A1087" s="268"/>
      <c r="B1087" s="75" t="s">
        <v>1838</v>
      </c>
      <c r="C1087" s="75" t="s">
        <v>161</v>
      </c>
      <c r="D1087" s="77" t="s">
        <v>162</v>
      </c>
      <c r="E1087" s="74" t="s">
        <v>344</v>
      </c>
      <c r="F1087" s="68">
        <v>50</v>
      </c>
      <c r="G1087" s="68"/>
      <c r="H1087" s="68"/>
      <c r="I1087" s="68">
        <f t="shared" si="348"/>
        <v>0</v>
      </c>
      <c r="J1087" s="68">
        <f t="shared" si="349"/>
        <v>0</v>
      </c>
      <c r="K1087" s="68">
        <f t="shared" si="350"/>
        <v>0</v>
      </c>
      <c r="L1087" s="68">
        <f t="shared" si="351"/>
        <v>0</v>
      </c>
      <c r="M1087" s="68"/>
      <c r="N1087" s="72"/>
      <c r="O1087" s="8"/>
    </row>
    <row r="1088" spans="1:15" s="9" customFormat="1" ht="24" customHeight="1">
      <c r="A1088" s="268"/>
      <c r="B1088" s="75" t="s">
        <v>1840</v>
      </c>
      <c r="C1088" s="75">
        <v>73613</v>
      </c>
      <c r="D1088" s="151" t="s">
        <v>49</v>
      </c>
      <c r="E1088" s="64" t="s">
        <v>345</v>
      </c>
      <c r="F1088" s="68">
        <v>1500</v>
      </c>
      <c r="G1088" s="69"/>
      <c r="H1088" s="69"/>
      <c r="I1088" s="69">
        <f t="shared" si="348"/>
        <v>0</v>
      </c>
      <c r="J1088" s="69">
        <f t="shared" si="349"/>
        <v>0</v>
      </c>
      <c r="K1088" s="69">
        <f t="shared" si="350"/>
        <v>0</v>
      </c>
      <c r="L1088" s="69">
        <f t="shared" si="351"/>
        <v>0</v>
      </c>
      <c r="M1088" s="69"/>
      <c r="N1088" s="72"/>
      <c r="O1088" s="8"/>
    </row>
    <row r="1089" spans="1:15" s="9" customFormat="1" ht="12.75" customHeight="1">
      <c r="A1089" s="268"/>
      <c r="B1089" s="75" t="s">
        <v>1841</v>
      </c>
      <c r="C1089" s="75">
        <v>90401</v>
      </c>
      <c r="D1089" s="77" t="s">
        <v>494</v>
      </c>
      <c r="E1089" s="74" t="s">
        <v>344</v>
      </c>
      <c r="F1089" s="68">
        <v>1500</v>
      </c>
      <c r="G1089" s="68"/>
      <c r="H1089" s="68"/>
      <c r="I1089" s="68">
        <f t="shared" si="348"/>
        <v>0</v>
      </c>
      <c r="J1089" s="68">
        <f t="shared" si="349"/>
        <v>0</v>
      </c>
      <c r="K1089" s="68">
        <f t="shared" si="350"/>
        <v>0</v>
      </c>
      <c r="L1089" s="68">
        <f t="shared" si="351"/>
        <v>0</v>
      </c>
      <c r="M1089" s="68"/>
      <c r="N1089" s="72"/>
      <c r="O1089" s="8"/>
    </row>
    <row r="1090" spans="1:15" s="9" customFormat="1" ht="12.75" customHeight="1">
      <c r="A1090" s="268"/>
      <c r="B1090" s="75" t="s">
        <v>1842</v>
      </c>
      <c r="C1090" s="75">
        <v>90403</v>
      </c>
      <c r="D1090" s="77" t="s">
        <v>496</v>
      </c>
      <c r="E1090" s="74" t="s">
        <v>344</v>
      </c>
      <c r="F1090" s="68">
        <v>1500</v>
      </c>
      <c r="G1090" s="68"/>
      <c r="H1090" s="68"/>
      <c r="I1090" s="68">
        <f t="shared" si="348"/>
        <v>0</v>
      </c>
      <c r="J1090" s="68">
        <f t="shared" si="349"/>
        <v>0</v>
      </c>
      <c r="K1090" s="68">
        <f t="shared" si="350"/>
        <v>0</v>
      </c>
      <c r="L1090" s="68">
        <f t="shared" si="351"/>
        <v>0</v>
      </c>
      <c r="M1090" s="68"/>
      <c r="N1090" s="72"/>
      <c r="O1090" s="8"/>
    </row>
    <row r="1091" spans="1:15" s="9" customFormat="1" ht="24" customHeight="1">
      <c r="A1091" s="268"/>
      <c r="B1091" s="75" t="s">
        <v>1843</v>
      </c>
      <c r="C1091" s="75">
        <v>90375</v>
      </c>
      <c r="D1091" s="77" t="s">
        <v>469</v>
      </c>
      <c r="E1091" s="74" t="s">
        <v>345</v>
      </c>
      <c r="F1091" s="68">
        <v>2000</v>
      </c>
      <c r="G1091" s="68"/>
      <c r="H1091" s="68"/>
      <c r="I1091" s="68">
        <f t="shared" si="348"/>
        <v>0</v>
      </c>
      <c r="J1091" s="68">
        <f t="shared" si="349"/>
        <v>0</v>
      </c>
      <c r="K1091" s="68">
        <f t="shared" si="350"/>
        <v>0</v>
      </c>
      <c r="L1091" s="68">
        <f t="shared" si="351"/>
        <v>0</v>
      </c>
      <c r="M1091" s="68"/>
      <c r="N1091" s="72"/>
      <c r="O1091" s="8"/>
    </row>
    <row r="1092" spans="1:15" s="9" customFormat="1" ht="12" customHeight="1">
      <c r="A1092" s="268"/>
      <c r="B1092" s="75" t="s">
        <v>1844</v>
      </c>
      <c r="C1092" s="75"/>
      <c r="D1092" s="275" t="s">
        <v>1846</v>
      </c>
      <c r="E1092" s="76"/>
      <c r="F1092" s="68"/>
      <c r="G1092" s="68"/>
      <c r="H1092" s="68"/>
      <c r="I1092" s="68" t="str">
        <f t="shared" si="348"/>
        <v/>
      </c>
      <c r="J1092" s="68" t="str">
        <f t="shared" si="349"/>
        <v/>
      </c>
      <c r="K1092" s="68" t="str">
        <f t="shared" si="350"/>
        <v/>
      </c>
      <c r="L1092" s="68" t="str">
        <f t="shared" si="351"/>
        <v/>
      </c>
      <c r="M1092" s="68"/>
      <c r="N1092" s="72"/>
      <c r="O1092" s="8"/>
    </row>
    <row r="1093" spans="1:15" s="9" customFormat="1" ht="12.75" customHeight="1">
      <c r="A1093" s="268"/>
      <c r="B1093" s="75" t="s">
        <v>1845</v>
      </c>
      <c r="C1093" s="75">
        <v>90379</v>
      </c>
      <c r="D1093" s="77" t="s">
        <v>473</v>
      </c>
      <c r="E1093" s="74" t="s">
        <v>344</v>
      </c>
      <c r="F1093" s="68">
        <v>1</v>
      </c>
      <c r="G1093" s="68"/>
      <c r="H1093" s="68"/>
      <c r="I1093" s="68">
        <f t="shared" si="348"/>
        <v>0</v>
      </c>
      <c r="J1093" s="68">
        <f t="shared" si="349"/>
        <v>0</v>
      </c>
      <c r="K1093" s="68">
        <f t="shared" si="350"/>
        <v>0</v>
      </c>
      <c r="L1093" s="68">
        <f t="shared" si="351"/>
        <v>0</v>
      </c>
      <c r="M1093" s="68"/>
      <c r="N1093" s="72"/>
      <c r="O1093" s="8"/>
    </row>
    <row r="1094" spans="1:15" s="9" customFormat="1" ht="12.75" customHeight="1">
      <c r="A1094" s="268"/>
      <c r="B1094" s="75" t="s">
        <v>1847</v>
      </c>
      <c r="C1094" s="75">
        <v>90380</v>
      </c>
      <c r="D1094" s="77" t="s">
        <v>474</v>
      </c>
      <c r="E1094" s="74" t="s">
        <v>344</v>
      </c>
      <c r="F1094" s="68">
        <v>1</v>
      </c>
      <c r="G1094" s="68"/>
      <c r="H1094" s="68"/>
      <c r="I1094" s="68">
        <f t="shared" si="348"/>
        <v>0</v>
      </c>
      <c r="J1094" s="68">
        <f t="shared" si="349"/>
        <v>0</v>
      </c>
      <c r="K1094" s="68">
        <f t="shared" si="350"/>
        <v>0</v>
      </c>
      <c r="L1094" s="68">
        <f t="shared" si="351"/>
        <v>0</v>
      </c>
      <c r="M1094" s="68"/>
      <c r="N1094" s="72"/>
      <c r="O1094" s="8"/>
    </row>
    <row r="1095" spans="1:15" s="9" customFormat="1" ht="12.75" customHeight="1">
      <c r="A1095" s="268"/>
      <c r="B1095" s="75" t="s">
        <v>1848</v>
      </c>
      <c r="C1095" s="75">
        <v>90382</v>
      </c>
      <c r="D1095" s="77" t="s">
        <v>2295</v>
      </c>
      <c r="E1095" s="74" t="s">
        <v>344</v>
      </c>
      <c r="F1095" s="68">
        <v>1</v>
      </c>
      <c r="G1095" s="68"/>
      <c r="H1095" s="68"/>
      <c r="I1095" s="68">
        <f t="shared" si="348"/>
        <v>0</v>
      </c>
      <c r="J1095" s="68">
        <f t="shared" si="349"/>
        <v>0</v>
      </c>
      <c r="K1095" s="68">
        <f t="shared" si="350"/>
        <v>0</v>
      </c>
      <c r="L1095" s="68">
        <f t="shared" si="351"/>
        <v>0</v>
      </c>
      <c r="M1095" s="68"/>
      <c r="N1095" s="72"/>
      <c r="O1095" s="8"/>
    </row>
    <row r="1096" spans="1:15" s="9" customFormat="1" ht="36" customHeight="1">
      <c r="A1096" s="268"/>
      <c r="B1096" s="75" t="s">
        <v>1849</v>
      </c>
      <c r="C1096" s="75">
        <v>90376</v>
      </c>
      <c r="D1096" s="77" t="s">
        <v>470</v>
      </c>
      <c r="E1096" s="74" t="s">
        <v>344</v>
      </c>
      <c r="F1096" s="68">
        <v>158</v>
      </c>
      <c r="G1096" s="68"/>
      <c r="H1096" s="68"/>
      <c r="I1096" s="68">
        <f t="shared" si="348"/>
        <v>0</v>
      </c>
      <c r="J1096" s="68">
        <f t="shared" si="349"/>
        <v>0</v>
      </c>
      <c r="K1096" s="68">
        <f t="shared" si="350"/>
        <v>0</v>
      </c>
      <c r="L1096" s="68">
        <f t="shared" si="351"/>
        <v>0</v>
      </c>
      <c r="M1096" s="68"/>
      <c r="N1096" s="72"/>
      <c r="O1096" s="8"/>
    </row>
    <row r="1097" spans="1:15" s="9" customFormat="1" ht="12.75" customHeight="1">
      <c r="A1097" s="268"/>
      <c r="B1097" s="75" t="s">
        <v>1850</v>
      </c>
      <c r="C1097" s="75">
        <v>90378</v>
      </c>
      <c r="D1097" s="77" t="s">
        <v>472</v>
      </c>
      <c r="E1097" s="74" t="s">
        <v>344</v>
      </c>
      <c r="F1097" s="68">
        <v>18</v>
      </c>
      <c r="G1097" s="68"/>
      <c r="H1097" s="68"/>
      <c r="I1097" s="68">
        <f t="shared" si="348"/>
        <v>0</v>
      </c>
      <c r="J1097" s="68">
        <f t="shared" si="349"/>
        <v>0</v>
      </c>
      <c r="K1097" s="68">
        <f t="shared" si="350"/>
        <v>0</v>
      </c>
      <c r="L1097" s="68">
        <f t="shared" si="351"/>
        <v>0</v>
      </c>
      <c r="M1097" s="68"/>
      <c r="N1097" s="72"/>
      <c r="O1097" s="8"/>
    </row>
    <row r="1098" spans="1:15" s="9" customFormat="1" ht="12.75" customHeight="1">
      <c r="A1098" s="268"/>
      <c r="B1098" s="75" t="s">
        <v>1851</v>
      </c>
      <c r="C1098" s="75">
        <v>90374</v>
      </c>
      <c r="D1098" s="77" t="s">
        <v>468</v>
      </c>
      <c r="E1098" s="74" t="s">
        <v>344</v>
      </c>
      <c r="F1098" s="68">
        <v>18</v>
      </c>
      <c r="G1098" s="68"/>
      <c r="H1098" s="68"/>
      <c r="I1098" s="68">
        <f t="shared" si="348"/>
        <v>0</v>
      </c>
      <c r="J1098" s="68">
        <f t="shared" si="349"/>
        <v>0</v>
      </c>
      <c r="K1098" s="68">
        <f t="shared" si="350"/>
        <v>0</v>
      </c>
      <c r="L1098" s="68">
        <f t="shared" si="351"/>
        <v>0</v>
      </c>
      <c r="M1098" s="68"/>
      <c r="N1098" s="72"/>
      <c r="O1098" s="8"/>
    </row>
    <row r="1099" spans="1:15" s="9" customFormat="1" ht="12.75" customHeight="1">
      <c r="A1099" s="268"/>
      <c r="B1099" s="75" t="s">
        <v>1852</v>
      </c>
      <c r="C1099" s="75">
        <v>90365</v>
      </c>
      <c r="D1099" s="77" t="s">
        <v>458</v>
      </c>
      <c r="E1099" s="74" t="s">
        <v>344</v>
      </c>
      <c r="F1099" s="68">
        <v>1</v>
      </c>
      <c r="G1099" s="68"/>
      <c r="H1099" s="68"/>
      <c r="I1099" s="68">
        <f t="shared" si="348"/>
        <v>0</v>
      </c>
      <c r="J1099" s="68">
        <f t="shared" si="349"/>
        <v>0</v>
      </c>
      <c r="K1099" s="68">
        <f t="shared" si="350"/>
        <v>0</v>
      </c>
      <c r="L1099" s="68">
        <f t="shared" si="351"/>
        <v>0</v>
      </c>
      <c r="M1099" s="68"/>
      <c r="N1099" s="72"/>
      <c r="O1099" s="8"/>
    </row>
    <row r="1100" spans="1:15" s="9" customFormat="1" ht="12.75" customHeight="1">
      <c r="A1100" s="268"/>
      <c r="B1100" s="75" t="s">
        <v>1853</v>
      </c>
      <c r="C1100" s="75">
        <v>90377</v>
      </c>
      <c r="D1100" s="77" t="s">
        <v>471</v>
      </c>
      <c r="E1100" s="74" t="s">
        <v>344</v>
      </c>
      <c r="F1100" s="68">
        <v>1</v>
      </c>
      <c r="G1100" s="68"/>
      <c r="H1100" s="68"/>
      <c r="I1100" s="68">
        <f t="shared" si="348"/>
        <v>0</v>
      </c>
      <c r="J1100" s="68">
        <f t="shared" si="349"/>
        <v>0</v>
      </c>
      <c r="K1100" s="68">
        <f t="shared" si="350"/>
        <v>0</v>
      </c>
      <c r="L1100" s="68">
        <f t="shared" si="351"/>
        <v>0</v>
      </c>
      <c r="M1100" s="68"/>
      <c r="N1100" s="72"/>
      <c r="O1100" s="8"/>
    </row>
    <row r="1101" spans="1:15" s="9" customFormat="1" ht="12.75" customHeight="1">
      <c r="A1101" s="268"/>
      <c r="B1101" s="75" t="s">
        <v>1854</v>
      </c>
      <c r="C1101" s="75">
        <v>90381</v>
      </c>
      <c r="D1101" s="77" t="s">
        <v>475</v>
      </c>
      <c r="E1101" s="74" t="s">
        <v>344</v>
      </c>
      <c r="F1101" s="68">
        <v>1</v>
      </c>
      <c r="G1101" s="68"/>
      <c r="H1101" s="68"/>
      <c r="I1101" s="68">
        <f t="shared" si="348"/>
        <v>0</v>
      </c>
      <c r="J1101" s="68">
        <f t="shared" si="349"/>
        <v>0</v>
      </c>
      <c r="K1101" s="68">
        <f t="shared" si="350"/>
        <v>0</v>
      </c>
      <c r="L1101" s="68">
        <f t="shared" si="351"/>
        <v>0</v>
      </c>
      <c r="M1101" s="68"/>
      <c r="N1101" s="72"/>
      <c r="O1101" s="8"/>
    </row>
    <row r="1102" spans="1:15" s="9" customFormat="1" ht="12" customHeight="1">
      <c r="A1102" s="268"/>
      <c r="B1102" s="75" t="s">
        <v>1855</v>
      </c>
      <c r="C1102" s="75"/>
      <c r="D1102" s="275" t="s">
        <v>1857</v>
      </c>
      <c r="E1102" s="76"/>
      <c r="F1102" s="68"/>
      <c r="G1102" s="68"/>
      <c r="H1102" s="68"/>
      <c r="I1102" s="68" t="str">
        <f t="shared" si="348"/>
        <v/>
      </c>
      <c r="J1102" s="68" t="str">
        <f t="shared" si="349"/>
        <v/>
      </c>
      <c r="K1102" s="68" t="str">
        <f t="shared" si="350"/>
        <v/>
      </c>
      <c r="L1102" s="68" t="str">
        <f t="shared" si="351"/>
        <v/>
      </c>
      <c r="M1102" s="68"/>
      <c r="N1102" s="72"/>
      <c r="O1102" s="8"/>
    </row>
    <row r="1103" spans="1:15" s="9" customFormat="1" ht="12" customHeight="1">
      <c r="A1103" s="268"/>
      <c r="B1103" s="75" t="s">
        <v>1856</v>
      </c>
      <c r="C1103" s="75"/>
      <c r="D1103" s="275" t="s">
        <v>1859</v>
      </c>
      <c r="E1103" s="76"/>
      <c r="F1103" s="68"/>
      <c r="G1103" s="68"/>
      <c r="H1103" s="68"/>
      <c r="I1103" s="68" t="str">
        <f t="shared" si="348"/>
        <v/>
      </c>
      <c r="J1103" s="68" t="str">
        <f t="shared" si="349"/>
        <v/>
      </c>
      <c r="K1103" s="68" t="str">
        <f t="shared" si="350"/>
        <v/>
      </c>
      <c r="L1103" s="68" t="str">
        <f t="shared" si="351"/>
        <v/>
      </c>
      <c r="M1103" s="68"/>
      <c r="N1103" s="72"/>
      <c r="O1103" s="8"/>
    </row>
    <row r="1104" spans="1:15" s="9" customFormat="1" ht="24" customHeight="1">
      <c r="A1104" s="268"/>
      <c r="B1104" s="75" t="s">
        <v>1858</v>
      </c>
      <c r="C1104" s="75" t="s">
        <v>86</v>
      </c>
      <c r="D1104" s="77" t="s">
        <v>87</v>
      </c>
      <c r="E1104" s="74" t="s">
        <v>344</v>
      </c>
      <c r="F1104" s="68">
        <v>2</v>
      </c>
      <c r="G1104" s="68"/>
      <c r="H1104" s="68"/>
      <c r="I1104" s="68">
        <f t="shared" si="348"/>
        <v>0</v>
      </c>
      <c r="J1104" s="68">
        <f t="shared" si="349"/>
        <v>0</v>
      </c>
      <c r="K1104" s="68">
        <f t="shared" si="350"/>
        <v>0</v>
      </c>
      <c r="L1104" s="68">
        <f t="shared" si="351"/>
        <v>0</v>
      </c>
      <c r="M1104" s="68"/>
      <c r="N1104" s="72"/>
      <c r="O1104" s="8"/>
    </row>
    <row r="1105" spans="1:15" s="9" customFormat="1" ht="12.75" customHeight="1">
      <c r="A1105" s="268"/>
      <c r="B1105" s="75" t="s">
        <v>1860</v>
      </c>
      <c r="C1105" s="75">
        <v>90411</v>
      </c>
      <c r="D1105" s="77" t="s">
        <v>504</v>
      </c>
      <c r="E1105" s="74" t="s">
        <v>344</v>
      </c>
      <c r="F1105" s="68">
        <v>1</v>
      </c>
      <c r="G1105" s="68"/>
      <c r="H1105" s="68"/>
      <c r="I1105" s="68">
        <f t="shared" si="348"/>
        <v>0</v>
      </c>
      <c r="J1105" s="68">
        <f t="shared" si="349"/>
        <v>0</v>
      </c>
      <c r="K1105" s="68">
        <f t="shared" si="350"/>
        <v>0</v>
      </c>
      <c r="L1105" s="68">
        <f t="shared" si="351"/>
        <v>0</v>
      </c>
      <c r="M1105" s="68"/>
      <c r="N1105" s="72"/>
      <c r="O1105" s="8"/>
    </row>
    <row r="1106" spans="1:15" s="9" customFormat="1" ht="12.75" customHeight="1">
      <c r="A1106" s="268"/>
      <c r="B1106" s="75" t="s">
        <v>1861</v>
      </c>
      <c r="C1106" s="75">
        <v>90414</v>
      </c>
      <c r="D1106" s="77" t="s">
        <v>507</v>
      </c>
      <c r="E1106" s="74" t="s">
        <v>344</v>
      </c>
      <c r="F1106" s="68">
        <v>1</v>
      </c>
      <c r="G1106" s="68"/>
      <c r="H1106" s="68"/>
      <c r="I1106" s="68">
        <f t="shared" si="348"/>
        <v>0</v>
      </c>
      <c r="J1106" s="68">
        <f t="shared" si="349"/>
        <v>0</v>
      </c>
      <c r="K1106" s="68">
        <f t="shared" si="350"/>
        <v>0</v>
      </c>
      <c r="L1106" s="68">
        <f t="shared" si="351"/>
        <v>0</v>
      </c>
      <c r="M1106" s="68"/>
      <c r="N1106" s="72"/>
      <c r="O1106" s="8"/>
    </row>
    <row r="1107" spans="1:15" s="9" customFormat="1" ht="12.75" customHeight="1">
      <c r="A1107" s="268"/>
      <c r="B1107" s="75" t="s">
        <v>1862</v>
      </c>
      <c r="C1107" s="75">
        <v>90415</v>
      </c>
      <c r="D1107" s="77" t="s">
        <v>508</v>
      </c>
      <c r="E1107" s="74" t="s">
        <v>344</v>
      </c>
      <c r="F1107" s="68">
        <v>2</v>
      </c>
      <c r="G1107" s="68"/>
      <c r="H1107" s="68"/>
      <c r="I1107" s="68">
        <f t="shared" si="348"/>
        <v>0</v>
      </c>
      <c r="J1107" s="68">
        <f t="shared" si="349"/>
        <v>0</v>
      </c>
      <c r="K1107" s="68">
        <f t="shared" si="350"/>
        <v>0</v>
      </c>
      <c r="L1107" s="68">
        <f t="shared" si="351"/>
        <v>0</v>
      </c>
      <c r="M1107" s="68"/>
      <c r="N1107" s="72"/>
      <c r="O1107" s="8"/>
    </row>
    <row r="1108" spans="1:15" s="9" customFormat="1" ht="12.75" customHeight="1">
      <c r="A1108" s="268"/>
      <c r="B1108" s="75" t="s">
        <v>1863</v>
      </c>
      <c r="C1108" s="75">
        <v>90412</v>
      </c>
      <c r="D1108" s="77" t="s">
        <v>505</v>
      </c>
      <c r="E1108" s="74" t="s">
        <v>344</v>
      </c>
      <c r="F1108" s="68">
        <v>1</v>
      </c>
      <c r="G1108" s="68"/>
      <c r="H1108" s="68"/>
      <c r="I1108" s="68">
        <f t="shared" si="348"/>
        <v>0</v>
      </c>
      <c r="J1108" s="68">
        <f t="shared" si="349"/>
        <v>0</v>
      </c>
      <c r="K1108" s="68">
        <f t="shared" si="350"/>
        <v>0</v>
      </c>
      <c r="L1108" s="68">
        <f t="shared" si="351"/>
        <v>0</v>
      </c>
      <c r="M1108" s="68"/>
      <c r="N1108" s="72"/>
      <c r="O1108" s="8"/>
    </row>
    <row r="1109" spans="1:15" s="9" customFormat="1" ht="24" customHeight="1">
      <c r="A1109" s="268"/>
      <c r="B1109" s="75" t="s">
        <v>1864</v>
      </c>
      <c r="C1109" s="75">
        <v>55867</v>
      </c>
      <c r="D1109" s="151" t="s">
        <v>54</v>
      </c>
      <c r="E1109" s="64" t="s">
        <v>345</v>
      </c>
      <c r="F1109" s="68">
        <v>12</v>
      </c>
      <c r="G1109" s="69"/>
      <c r="H1109" s="69"/>
      <c r="I1109" s="69">
        <f t="shared" si="348"/>
        <v>0</v>
      </c>
      <c r="J1109" s="69">
        <f t="shared" si="349"/>
        <v>0</v>
      </c>
      <c r="K1109" s="69">
        <f t="shared" si="350"/>
        <v>0</v>
      </c>
      <c r="L1109" s="69">
        <f t="shared" si="351"/>
        <v>0</v>
      </c>
      <c r="M1109" s="69"/>
      <c r="N1109" s="72"/>
      <c r="O1109" s="8"/>
    </row>
    <row r="1110" spans="1:15" s="9" customFormat="1" ht="12.75" customHeight="1">
      <c r="A1110" s="268"/>
      <c r="B1110" s="75" t="s">
        <v>1865</v>
      </c>
      <c r="C1110" s="75">
        <v>90737</v>
      </c>
      <c r="D1110" s="77" t="s">
        <v>1867</v>
      </c>
      <c r="E1110" s="74" t="s">
        <v>344</v>
      </c>
      <c r="F1110" s="68">
        <v>3</v>
      </c>
      <c r="G1110" s="68"/>
      <c r="H1110" s="68"/>
      <c r="I1110" s="68">
        <f t="shared" ref="I1110" si="356">IF(F1110="","",G1110+H1110)</f>
        <v>0</v>
      </c>
      <c r="J1110" s="68">
        <f t="shared" ref="J1110" si="357">IF(F1110="","",ROUND((F1110*G1110),2))</f>
        <v>0</v>
      </c>
      <c r="K1110" s="68">
        <f t="shared" ref="K1110" si="358">IF(F1110="","",ROUND((F1110*H1110),2))</f>
        <v>0</v>
      </c>
      <c r="L1110" s="68">
        <f t="shared" ref="L1110" si="359">IF(F1110="","",ROUND((F1110*I1110),2))</f>
        <v>0</v>
      </c>
      <c r="M1110" s="68"/>
      <c r="N1110" s="72"/>
      <c r="O1110" s="8"/>
    </row>
    <row r="1111" spans="1:15" s="9" customFormat="1" ht="12.75" customHeight="1">
      <c r="A1111" s="268"/>
      <c r="B1111" s="75" t="s">
        <v>1866</v>
      </c>
      <c r="C1111" s="75">
        <v>90424</v>
      </c>
      <c r="D1111" s="77" t="s">
        <v>517</v>
      </c>
      <c r="E1111" s="74" t="s">
        <v>345</v>
      </c>
      <c r="F1111" s="68">
        <v>330</v>
      </c>
      <c r="G1111" s="68"/>
      <c r="H1111" s="68"/>
      <c r="I1111" s="68">
        <f t="shared" si="348"/>
        <v>0</v>
      </c>
      <c r="J1111" s="68">
        <f t="shared" si="349"/>
        <v>0</v>
      </c>
      <c r="K1111" s="68">
        <f t="shared" si="350"/>
        <v>0</v>
      </c>
      <c r="L1111" s="68">
        <f t="shared" si="351"/>
        <v>0</v>
      </c>
      <c r="M1111" s="68"/>
      <c r="N1111" s="72"/>
      <c r="O1111" s="8"/>
    </row>
    <row r="1112" spans="1:15" s="9" customFormat="1" ht="12.75" customHeight="1">
      <c r="A1112" s="268"/>
      <c r="B1112" s="75" t="s">
        <v>1868</v>
      </c>
      <c r="C1112" s="75">
        <v>90452</v>
      </c>
      <c r="D1112" s="77" t="s">
        <v>545</v>
      </c>
      <c r="E1112" s="74" t="s">
        <v>344</v>
      </c>
      <c r="F1112" s="68">
        <v>30</v>
      </c>
      <c r="G1112" s="68"/>
      <c r="H1112" s="68"/>
      <c r="I1112" s="68">
        <f t="shared" si="348"/>
        <v>0</v>
      </c>
      <c r="J1112" s="68">
        <f t="shared" si="349"/>
        <v>0</v>
      </c>
      <c r="K1112" s="68">
        <f t="shared" si="350"/>
        <v>0</v>
      </c>
      <c r="L1112" s="68">
        <f t="shared" si="351"/>
        <v>0</v>
      </c>
      <c r="M1112" s="68"/>
      <c r="N1112" s="72"/>
      <c r="O1112" s="8"/>
    </row>
    <row r="1113" spans="1:15" s="9" customFormat="1" ht="12.75" customHeight="1">
      <c r="A1113" s="268"/>
      <c r="B1113" s="75" t="s">
        <v>1869</v>
      </c>
      <c r="C1113" s="75">
        <v>90408</v>
      </c>
      <c r="D1113" s="77" t="s">
        <v>501</v>
      </c>
      <c r="E1113" s="74" t="s">
        <v>245</v>
      </c>
      <c r="F1113" s="68">
        <v>30</v>
      </c>
      <c r="G1113" s="68"/>
      <c r="H1113" s="68"/>
      <c r="I1113" s="68">
        <f t="shared" si="348"/>
        <v>0</v>
      </c>
      <c r="J1113" s="68">
        <f t="shared" si="349"/>
        <v>0</v>
      </c>
      <c r="K1113" s="68">
        <f t="shared" si="350"/>
        <v>0</v>
      </c>
      <c r="L1113" s="68">
        <f t="shared" si="351"/>
        <v>0</v>
      </c>
      <c r="M1113" s="68"/>
      <c r="N1113" s="72"/>
      <c r="O1113" s="8"/>
    </row>
    <row r="1114" spans="1:15" s="9" customFormat="1" ht="12.75" customHeight="1">
      <c r="A1114" s="268"/>
      <c r="B1114" s="75" t="s">
        <v>1870</v>
      </c>
      <c r="C1114" s="75">
        <v>90402</v>
      </c>
      <c r="D1114" s="77" t="s">
        <v>495</v>
      </c>
      <c r="E1114" s="74" t="s">
        <v>345</v>
      </c>
      <c r="F1114" s="68">
        <v>110</v>
      </c>
      <c r="G1114" s="68"/>
      <c r="H1114" s="68"/>
      <c r="I1114" s="68">
        <f t="shared" si="348"/>
        <v>0</v>
      </c>
      <c r="J1114" s="68">
        <f t="shared" si="349"/>
        <v>0</v>
      </c>
      <c r="K1114" s="68">
        <f t="shared" si="350"/>
        <v>0</v>
      </c>
      <c r="L1114" s="68">
        <f t="shared" si="351"/>
        <v>0</v>
      </c>
      <c r="M1114" s="68"/>
      <c r="N1114" s="72"/>
      <c r="O1114" s="8"/>
    </row>
    <row r="1115" spans="1:15" s="9" customFormat="1" ht="12">
      <c r="A1115" s="268"/>
      <c r="B1115" s="75" t="s">
        <v>1871</v>
      </c>
      <c r="C1115" s="75">
        <v>90470</v>
      </c>
      <c r="D1115" s="77" t="s">
        <v>550</v>
      </c>
      <c r="E1115" s="74" t="s">
        <v>344</v>
      </c>
      <c r="F1115" s="68">
        <v>1</v>
      </c>
      <c r="G1115" s="68"/>
      <c r="H1115" s="68"/>
      <c r="I1115" s="68">
        <f t="shared" si="348"/>
        <v>0</v>
      </c>
      <c r="J1115" s="68">
        <f t="shared" si="349"/>
        <v>0</v>
      </c>
      <c r="K1115" s="68">
        <f t="shared" si="350"/>
        <v>0</v>
      </c>
      <c r="L1115" s="68">
        <f t="shared" si="351"/>
        <v>0</v>
      </c>
      <c r="M1115" s="68"/>
      <c r="N1115" s="72"/>
      <c r="O1115" s="8"/>
    </row>
    <row r="1116" spans="1:15" s="9" customFormat="1" ht="12" customHeight="1">
      <c r="A1116" s="268"/>
      <c r="B1116" s="75" t="s">
        <v>1872</v>
      </c>
      <c r="C1116" s="75"/>
      <c r="D1116" s="275" t="s">
        <v>1874</v>
      </c>
      <c r="E1116" s="76"/>
      <c r="F1116" s="68"/>
      <c r="G1116" s="68"/>
      <c r="H1116" s="68"/>
      <c r="I1116" s="68" t="str">
        <f t="shared" si="348"/>
        <v/>
      </c>
      <c r="J1116" s="68" t="str">
        <f t="shared" si="349"/>
        <v/>
      </c>
      <c r="K1116" s="68" t="str">
        <f t="shared" si="350"/>
        <v/>
      </c>
      <c r="L1116" s="68" t="str">
        <f t="shared" si="351"/>
        <v/>
      </c>
      <c r="M1116" s="68"/>
      <c r="N1116" s="72"/>
      <c r="O1116" s="8"/>
    </row>
    <row r="1117" spans="1:15" s="9" customFormat="1" ht="24">
      <c r="A1117" s="268"/>
      <c r="B1117" s="75" t="s">
        <v>1873</v>
      </c>
      <c r="C1117" s="75">
        <v>90345</v>
      </c>
      <c r="D1117" s="77" t="s">
        <v>450</v>
      </c>
      <c r="E1117" s="74" t="s">
        <v>344</v>
      </c>
      <c r="F1117" s="68">
        <v>1</v>
      </c>
      <c r="G1117" s="68"/>
      <c r="H1117" s="68"/>
      <c r="I1117" s="68">
        <f>IF(F1117="","",G1117+H1117)</f>
        <v>0</v>
      </c>
      <c r="J1117" s="68">
        <f>IF(F1117="","",ROUND((F1117*G1117),2))</f>
        <v>0</v>
      </c>
      <c r="K1117" s="68">
        <f>IF(F1117="","",ROUND((F1117*H1117),2))</f>
        <v>0</v>
      </c>
      <c r="L1117" s="68">
        <f>IF(F1117="","",ROUND((F1117*I1117),2))</f>
        <v>0</v>
      </c>
      <c r="M1117" s="68"/>
      <c r="N1117" s="72"/>
      <c r="O1117" s="8"/>
    </row>
    <row r="1118" spans="1:15" s="9" customFormat="1" ht="24" customHeight="1">
      <c r="A1118" s="268"/>
      <c r="B1118" s="75" t="s">
        <v>1875</v>
      </c>
      <c r="C1118" s="75">
        <v>83367</v>
      </c>
      <c r="D1118" s="151" t="s">
        <v>121</v>
      </c>
      <c r="E1118" s="64" t="s">
        <v>344</v>
      </c>
      <c r="F1118" s="68">
        <v>1</v>
      </c>
      <c r="G1118" s="69"/>
      <c r="H1118" s="69"/>
      <c r="I1118" s="69">
        <f t="shared" ref="I1118" si="360">IF(F1118="","",G1118+H1118)</f>
        <v>0</v>
      </c>
      <c r="J1118" s="69">
        <f t="shared" ref="J1118" si="361">IF(F1118="","",ROUND((F1118*G1118),2))</f>
        <v>0</v>
      </c>
      <c r="K1118" s="69">
        <f t="shared" ref="K1118" si="362">IF(F1118="","",ROUND((F1118*H1118),2))</f>
        <v>0</v>
      </c>
      <c r="L1118" s="69">
        <f t="shared" ref="L1118" si="363">IF(F1118="","",ROUND((F1118*I1118),2))</f>
        <v>0</v>
      </c>
      <c r="M1118" s="69"/>
      <c r="N1118" s="72"/>
      <c r="O1118" s="8"/>
    </row>
    <row r="1119" spans="1:15" s="9" customFormat="1" ht="12.75" customHeight="1">
      <c r="A1119" s="268"/>
      <c r="B1119" s="75" t="s">
        <v>1876</v>
      </c>
      <c r="C1119" s="75">
        <v>90162</v>
      </c>
      <c r="D1119" s="77" t="s">
        <v>409</v>
      </c>
      <c r="E1119" s="74" t="s">
        <v>344</v>
      </c>
      <c r="F1119" s="68">
        <v>4</v>
      </c>
      <c r="G1119" s="68"/>
      <c r="H1119" s="68"/>
      <c r="I1119" s="68">
        <f t="shared" si="348"/>
        <v>0</v>
      </c>
      <c r="J1119" s="68">
        <f t="shared" si="349"/>
        <v>0</v>
      </c>
      <c r="K1119" s="68">
        <f t="shared" si="350"/>
        <v>0</v>
      </c>
      <c r="L1119" s="68">
        <f t="shared" si="351"/>
        <v>0</v>
      </c>
      <c r="M1119" s="68"/>
      <c r="N1119" s="72"/>
      <c r="O1119" s="8"/>
    </row>
    <row r="1120" spans="1:15" s="9" customFormat="1" ht="12.75" customHeight="1">
      <c r="A1120" s="268"/>
      <c r="B1120" s="75" t="s">
        <v>1877</v>
      </c>
      <c r="C1120" s="75">
        <v>90373</v>
      </c>
      <c r="D1120" s="77" t="s">
        <v>467</v>
      </c>
      <c r="E1120" s="74" t="s">
        <v>344</v>
      </c>
      <c r="F1120" s="68">
        <v>2</v>
      </c>
      <c r="G1120" s="68"/>
      <c r="H1120" s="68"/>
      <c r="I1120" s="68">
        <f t="shared" si="348"/>
        <v>0</v>
      </c>
      <c r="J1120" s="68">
        <f t="shared" si="349"/>
        <v>0</v>
      </c>
      <c r="K1120" s="68">
        <f t="shared" si="350"/>
        <v>0</v>
      </c>
      <c r="L1120" s="68">
        <f t="shared" si="351"/>
        <v>0</v>
      </c>
      <c r="M1120" s="68"/>
      <c r="N1120" s="72"/>
      <c r="O1120" s="8"/>
    </row>
    <row r="1121" spans="1:15" s="9" customFormat="1" ht="12.75" customHeight="1">
      <c r="A1121" s="268"/>
      <c r="B1121" s="75" t="s">
        <v>1878</v>
      </c>
      <c r="C1121" s="75">
        <v>90057</v>
      </c>
      <c r="D1121" s="77" t="s">
        <v>389</v>
      </c>
      <c r="E1121" s="74" t="s">
        <v>344</v>
      </c>
      <c r="F1121" s="68">
        <v>4</v>
      </c>
      <c r="G1121" s="68"/>
      <c r="H1121" s="68"/>
      <c r="I1121" s="68">
        <f t="shared" si="348"/>
        <v>0</v>
      </c>
      <c r="J1121" s="68">
        <f t="shared" si="349"/>
        <v>0</v>
      </c>
      <c r="K1121" s="68">
        <f t="shared" si="350"/>
        <v>0</v>
      </c>
      <c r="L1121" s="68">
        <f t="shared" si="351"/>
        <v>0</v>
      </c>
      <c r="M1121" s="68"/>
      <c r="N1121" s="72"/>
      <c r="O1121" s="8"/>
    </row>
    <row r="1122" spans="1:15" s="9" customFormat="1" ht="12.75" customHeight="1">
      <c r="A1122" s="268"/>
      <c r="B1122" s="75" t="s">
        <v>1879</v>
      </c>
      <c r="C1122" s="75">
        <v>90322</v>
      </c>
      <c r="D1122" s="77" t="s">
        <v>448</v>
      </c>
      <c r="E1122" s="74" t="s">
        <v>344</v>
      </c>
      <c r="F1122" s="68">
        <v>13</v>
      </c>
      <c r="G1122" s="68"/>
      <c r="H1122" s="68"/>
      <c r="I1122" s="68">
        <f t="shared" ref="I1122:I1138" si="364">IF(F1122="","",G1122+H1122)</f>
        <v>0</v>
      </c>
      <c r="J1122" s="68">
        <f t="shared" ref="J1122:J1138" si="365">IF(F1122="","",ROUND((F1122*G1122),2))</f>
        <v>0</v>
      </c>
      <c r="K1122" s="68">
        <f t="shared" ref="K1122:K1138" si="366">IF(F1122="","",ROUND((F1122*H1122),2))</f>
        <v>0</v>
      </c>
      <c r="L1122" s="68">
        <f t="shared" ref="L1122:L1138" si="367">IF(F1122="","",ROUND((F1122*I1122),2))</f>
        <v>0</v>
      </c>
      <c r="M1122" s="68"/>
      <c r="N1122" s="72"/>
      <c r="O1122" s="8"/>
    </row>
    <row r="1123" spans="1:15" s="9" customFormat="1" ht="12.75" customHeight="1">
      <c r="A1123" s="268"/>
      <c r="B1123" s="75" t="s">
        <v>1880</v>
      </c>
      <c r="C1123" s="75">
        <v>90371</v>
      </c>
      <c r="D1123" s="77" t="s">
        <v>465</v>
      </c>
      <c r="E1123" s="74" t="s">
        <v>344</v>
      </c>
      <c r="F1123" s="68">
        <v>1</v>
      </c>
      <c r="G1123" s="68"/>
      <c r="H1123" s="68"/>
      <c r="I1123" s="68">
        <f t="shared" si="364"/>
        <v>0</v>
      </c>
      <c r="J1123" s="68">
        <f t="shared" si="365"/>
        <v>0</v>
      </c>
      <c r="K1123" s="68">
        <f t="shared" si="366"/>
        <v>0</v>
      </c>
      <c r="L1123" s="68">
        <f t="shared" si="367"/>
        <v>0</v>
      </c>
      <c r="M1123" s="68"/>
      <c r="N1123" s="72"/>
      <c r="O1123" s="8"/>
    </row>
    <row r="1124" spans="1:15" s="9" customFormat="1" ht="12.75" customHeight="1">
      <c r="A1124" s="268"/>
      <c r="B1124" s="75" t="s">
        <v>1881</v>
      </c>
      <c r="C1124" s="75">
        <v>90314</v>
      </c>
      <c r="D1124" s="77" t="s">
        <v>444</v>
      </c>
      <c r="E1124" s="74" t="s">
        <v>344</v>
      </c>
      <c r="F1124" s="68">
        <v>6</v>
      </c>
      <c r="G1124" s="68"/>
      <c r="H1124" s="68"/>
      <c r="I1124" s="68">
        <f t="shared" si="364"/>
        <v>0</v>
      </c>
      <c r="J1124" s="68">
        <f t="shared" si="365"/>
        <v>0</v>
      </c>
      <c r="K1124" s="68">
        <f t="shared" si="366"/>
        <v>0</v>
      </c>
      <c r="L1124" s="68">
        <f t="shared" si="367"/>
        <v>0</v>
      </c>
      <c r="M1124" s="68"/>
      <c r="N1124" s="72"/>
      <c r="O1124" s="8"/>
    </row>
    <row r="1125" spans="1:15" s="9" customFormat="1" ht="12.75" customHeight="1">
      <c r="A1125" s="268"/>
      <c r="B1125" s="75" t="s">
        <v>1882</v>
      </c>
      <c r="C1125" s="75">
        <v>90367</v>
      </c>
      <c r="D1125" s="77" t="s">
        <v>461</v>
      </c>
      <c r="E1125" s="74" t="s">
        <v>344</v>
      </c>
      <c r="F1125" s="68">
        <v>1</v>
      </c>
      <c r="G1125" s="68"/>
      <c r="H1125" s="68"/>
      <c r="I1125" s="68">
        <f t="shared" si="364"/>
        <v>0</v>
      </c>
      <c r="J1125" s="68">
        <f t="shared" si="365"/>
        <v>0</v>
      </c>
      <c r="K1125" s="68">
        <f t="shared" si="366"/>
        <v>0</v>
      </c>
      <c r="L1125" s="68">
        <f t="shared" si="367"/>
        <v>0</v>
      </c>
      <c r="M1125" s="68"/>
      <c r="N1125" s="72"/>
      <c r="O1125" s="8"/>
    </row>
    <row r="1126" spans="1:15" s="9" customFormat="1" ht="12.75" customHeight="1">
      <c r="A1126" s="268"/>
      <c r="B1126" s="75" t="s">
        <v>1883</v>
      </c>
      <c r="C1126" s="75">
        <v>90313</v>
      </c>
      <c r="D1126" s="77" t="s">
        <v>443</v>
      </c>
      <c r="E1126" s="74" t="s">
        <v>344</v>
      </c>
      <c r="F1126" s="68">
        <v>2</v>
      </c>
      <c r="G1126" s="68"/>
      <c r="H1126" s="68"/>
      <c r="I1126" s="68">
        <f t="shared" si="364"/>
        <v>0</v>
      </c>
      <c r="J1126" s="68">
        <f t="shared" si="365"/>
        <v>0</v>
      </c>
      <c r="K1126" s="68">
        <f t="shared" si="366"/>
        <v>0</v>
      </c>
      <c r="L1126" s="68">
        <f t="shared" si="367"/>
        <v>0</v>
      </c>
      <c r="M1126" s="68"/>
      <c r="N1126" s="72"/>
      <c r="O1126" s="8"/>
    </row>
    <row r="1127" spans="1:15" s="9" customFormat="1" ht="12.75" customHeight="1">
      <c r="A1127" s="268"/>
      <c r="B1127" s="75" t="s">
        <v>1884</v>
      </c>
      <c r="C1127" s="75">
        <v>90370</v>
      </c>
      <c r="D1127" s="77" t="s">
        <v>464</v>
      </c>
      <c r="E1127" s="74" t="s">
        <v>344</v>
      </c>
      <c r="F1127" s="68">
        <v>4</v>
      </c>
      <c r="G1127" s="68"/>
      <c r="H1127" s="68"/>
      <c r="I1127" s="68">
        <f t="shared" si="364"/>
        <v>0</v>
      </c>
      <c r="J1127" s="68">
        <f t="shared" si="365"/>
        <v>0</v>
      </c>
      <c r="K1127" s="68">
        <f t="shared" si="366"/>
        <v>0</v>
      </c>
      <c r="L1127" s="68">
        <f t="shared" si="367"/>
        <v>0</v>
      </c>
      <c r="M1127" s="68"/>
      <c r="N1127" s="72"/>
      <c r="O1127" s="8"/>
    </row>
    <row r="1128" spans="1:15" s="9" customFormat="1" ht="12.75" customHeight="1">
      <c r="A1128" s="268"/>
      <c r="B1128" s="75" t="s">
        <v>1885</v>
      </c>
      <c r="C1128" s="75">
        <v>90363</v>
      </c>
      <c r="D1128" s="77" t="s">
        <v>456</v>
      </c>
      <c r="E1128" s="74" t="s">
        <v>344</v>
      </c>
      <c r="F1128" s="68">
        <v>4</v>
      </c>
      <c r="G1128" s="68"/>
      <c r="H1128" s="68"/>
      <c r="I1128" s="68">
        <f t="shared" si="364"/>
        <v>0</v>
      </c>
      <c r="J1128" s="68">
        <f t="shared" si="365"/>
        <v>0</v>
      </c>
      <c r="K1128" s="68">
        <f t="shared" si="366"/>
        <v>0</v>
      </c>
      <c r="L1128" s="68">
        <f t="shared" si="367"/>
        <v>0</v>
      </c>
      <c r="M1128" s="68"/>
      <c r="N1128" s="72"/>
      <c r="O1128" s="8"/>
    </row>
    <row r="1129" spans="1:15" s="9" customFormat="1" ht="12.75" customHeight="1">
      <c r="A1129" s="268"/>
      <c r="B1129" s="75" t="s">
        <v>1886</v>
      </c>
      <c r="C1129" s="75">
        <v>90369</v>
      </c>
      <c r="D1129" s="77" t="s">
        <v>463</v>
      </c>
      <c r="E1129" s="74" t="s">
        <v>344</v>
      </c>
      <c r="F1129" s="68">
        <v>78</v>
      </c>
      <c r="G1129" s="68"/>
      <c r="H1129" s="68"/>
      <c r="I1129" s="68">
        <f t="shared" si="364"/>
        <v>0</v>
      </c>
      <c r="J1129" s="68">
        <f t="shared" si="365"/>
        <v>0</v>
      </c>
      <c r="K1129" s="68">
        <f t="shared" si="366"/>
        <v>0</v>
      </c>
      <c r="L1129" s="68">
        <f t="shared" si="367"/>
        <v>0</v>
      </c>
      <c r="M1129" s="68"/>
      <c r="N1129" s="72"/>
      <c r="O1129" s="8"/>
    </row>
    <row r="1130" spans="1:15" s="9" customFormat="1" ht="12.75" customHeight="1">
      <c r="A1130" s="268"/>
      <c r="B1130" s="75" t="s">
        <v>1887</v>
      </c>
      <c r="C1130" s="75">
        <v>90368</v>
      </c>
      <c r="D1130" s="77" t="s">
        <v>462</v>
      </c>
      <c r="E1130" s="74" t="s">
        <v>344</v>
      </c>
      <c r="F1130" s="68">
        <v>78</v>
      </c>
      <c r="G1130" s="68"/>
      <c r="H1130" s="68"/>
      <c r="I1130" s="68">
        <f t="shared" si="364"/>
        <v>0</v>
      </c>
      <c r="J1130" s="68">
        <f t="shared" si="365"/>
        <v>0</v>
      </c>
      <c r="K1130" s="68">
        <f t="shared" si="366"/>
        <v>0</v>
      </c>
      <c r="L1130" s="68">
        <f t="shared" si="367"/>
        <v>0</v>
      </c>
      <c r="M1130" s="68"/>
      <c r="N1130" s="72"/>
      <c r="O1130" s="8"/>
    </row>
    <row r="1131" spans="1:15" s="9" customFormat="1" ht="12.75" customHeight="1">
      <c r="A1131" s="268"/>
      <c r="B1131" s="75" t="s">
        <v>1888</v>
      </c>
      <c r="C1131" s="75">
        <v>90362</v>
      </c>
      <c r="D1131" s="77" t="s">
        <v>455</v>
      </c>
      <c r="E1131" s="74" t="s">
        <v>345</v>
      </c>
      <c r="F1131" s="68">
        <v>30</v>
      </c>
      <c r="G1131" s="68"/>
      <c r="H1131" s="68"/>
      <c r="I1131" s="68">
        <f t="shared" si="364"/>
        <v>0</v>
      </c>
      <c r="J1131" s="68">
        <f t="shared" si="365"/>
        <v>0</v>
      </c>
      <c r="K1131" s="68">
        <f t="shared" si="366"/>
        <v>0</v>
      </c>
      <c r="L1131" s="68">
        <f t="shared" si="367"/>
        <v>0</v>
      </c>
      <c r="M1131" s="68"/>
      <c r="N1131" s="72"/>
      <c r="O1131" s="8"/>
    </row>
    <row r="1132" spans="1:15" s="9" customFormat="1" ht="12.75" customHeight="1">
      <c r="A1132" s="268"/>
      <c r="B1132" s="75" t="s">
        <v>1889</v>
      </c>
      <c r="C1132" s="75">
        <v>90062</v>
      </c>
      <c r="D1132" s="77" t="s">
        <v>390</v>
      </c>
      <c r="E1132" s="74" t="s">
        <v>344</v>
      </c>
      <c r="F1132" s="68">
        <v>75</v>
      </c>
      <c r="G1132" s="68"/>
      <c r="H1132" s="68"/>
      <c r="I1132" s="68">
        <f t="shared" si="364"/>
        <v>0</v>
      </c>
      <c r="J1132" s="68">
        <f t="shared" si="365"/>
        <v>0</v>
      </c>
      <c r="K1132" s="68">
        <f t="shared" si="366"/>
        <v>0</v>
      </c>
      <c r="L1132" s="68">
        <f t="shared" si="367"/>
        <v>0</v>
      </c>
      <c r="M1132" s="68"/>
      <c r="N1132" s="72"/>
      <c r="O1132" s="8"/>
    </row>
    <row r="1133" spans="1:15" s="9" customFormat="1" ht="12.75" customHeight="1">
      <c r="A1133" s="268"/>
      <c r="B1133" s="75" t="s">
        <v>1890</v>
      </c>
      <c r="C1133" s="75">
        <v>90138</v>
      </c>
      <c r="D1133" s="77" t="s">
        <v>404</v>
      </c>
      <c r="E1133" s="74" t="s">
        <v>344</v>
      </c>
      <c r="F1133" s="68">
        <v>6</v>
      </c>
      <c r="G1133" s="68"/>
      <c r="H1133" s="68"/>
      <c r="I1133" s="68">
        <f t="shared" si="364"/>
        <v>0</v>
      </c>
      <c r="J1133" s="68">
        <f t="shared" si="365"/>
        <v>0</v>
      </c>
      <c r="K1133" s="68">
        <f t="shared" si="366"/>
        <v>0</v>
      </c>
      <c r="L1133" s="68">
        <f t="shared" si="367"/>
        <v>0</v>
      </c>
      <c r="M1133" s="68"/>
      <c r="N1133" s="72"/>
      <c r="O1133" s="8"/>
    </row>
    <row r="1134" spans="1:15" s="9" customFormat="1" ht="12.75" customHeight="1">
      <c r="A1134" s="268"/>
      <c r="B1134" s="75" t="s">
        <v>1891</v>
      </c>
      <c r="C1134" s="75">
        <v>90541</v>
      </c>
      <c r="D1134" s="77" t="s">
        <v>579</v>
      </c>
      <c r="E1134" s="74" t="s">
        <v>344</v>
      </c>
      <c r="F1134" s="68">
        <v>5</v>
      </c>
      <c r="G1134" s="68"/>
      <c r="H1134" s="68"/>
      <c r="I1134" s="68">
        <f t="shared" si="364"/>
        <v>0</v>
      </c>
      <c r="J1134" s="68">
        <f t="shared" si="365"/>
        <v>0</v>
      </c>
      <c r="K1134" s="68">
        <f t="shared" si="366"/>
        <v>0</v>
      </c>
      <c r="L1134" s="68">
        <f t="shared" si="367"/>
        <v>0</v>
      </c>
      <c r="M1134" s="68"/>
      <c r="N1134" s="72"/>
      <c r="O1134" s="8"/>
    </row>
    <row r="1135" spans="1:15" s="9" customFormat="1" ht="12.75" customHeight="1">
      <c r="A1135" s="268"/>
      <c r="B1135" s="75" t="s">
        <v>1892</v>
      </c>
      <c r="C1135" s="75">
        <v>90365</v>
      </c>
      <c r="D1135" s="77" t="s">
        <v>458</v>
      </c>
      <c r="E1135" s="74" t="s">
        <v>344</v>
      </c>
      <c r="F1135" s="68">
        <v>2</v>
      </c>
      <c r="G1135" s="68"/>
      <c r="H1135" s="68"/>
      <c r="I1135" s="68">
        <f t="shared" si="364"/>
        <v>0</v>
      </c>
      <c r="J1135" s="68">
        <f t="shared" si="365"/>
        <v>0</v>
      </c>
      <c r="K1135" s="68">
        <f t="shared" si="366"/>
        <v>0</v>
      </c>
      <c r="L1135" s="68">
        <f t="shared" si="367"/>
        <v>0</v>
      </c>
      <c r="M1135" s="68"/>
      <c r="N1135" s="72"/>
      <c r="O1135" s="8"/>
    </row>
    <row r="1136" spans="1:15" s="9" customFormat="1" ht="24" customHeight="1">
      <c r="A1136" s="268"/>
      <c r="B1136" s="75" t="s">
        <v>1893</v>
      </c>
      <c r="C1136" s="75">
        <v>83371</v>
      </c>
      <c r="D1136" s="77" t="s">
        <v>60</v>
      </c>
      <c r="E1136" s="74" t="s">
        <v>344</v>
      </c>
      <c r="F1136" s="68">
        <v>1</v>
      </c>
      <c r="G1136" s="68"/>
      <c r="H1136" s="68"/>
      <c r="I1136" s="68">
        <f t="shared" ref="I1136" si="368">IF(F1136="","",G1136+H1136)</f>
        <v>0</v>
      </c>
      <c r="J1136" s="68">
        <f t="shared" ref="J1136" si="369">IF(F1136="","",ROUND((F1136*G1136),2))</f>
        <v>0</v>
      </c>
      <c r="K1136" s="68">
        <f t="shared" ref="K1136" si="370">IF(F1136="","",ROUND((F1136*H1136),2))</f>
        <v>0</v>
      </c>
      <c r="L1136" s="68">
        <f t="shared" ref="L1136" si="371">IF(F1136="","",ROUND((F1136*I1136),2))</f>
        <v>0</v>
      </c>
      <c r="M1136" s="69"/>
      <c r="N1136" s="72"/>
      <c r="O1136" s="8"/>
    </row>
    <row r="1137" spans="1:15" s="9" customFormat="1" ht="12" customHeight="1">
      <c r="A1137" s="268"/>
      <c r="B1137" s="75" t="s">
        <v>1894</v>
      </c>
      <c r="C1137" s="75">
        <v>83386</v>
      </c>
      <c r="D1137" s="151" t="s">
        <v>118</v>
      </c>
      <c r="E1137" s="64" t="s">
        <v>344</v>
      </c>
      <c r="F1137" s="68">
        <v>91</v>
      </c>
      <c r="G1137" s="69"/>
      <c r="H1137" s="69"/>
      <c r="I1137" s="69">
        <f t="shared" si="364"/>
        <v>0</v>
      </c>
      <c r="J1137" s="69">
        <f t="shared" si="365"/>
        <v>0</v>
      </c>
      <c r="K1137" s="69">
        <f t="shared" si="366"/>
        <v>0</v>
      </c>
      <c r="L1137" s="69">
        <f t="shared" si="367"/>
        <v>0</v>
      </c>
      <c r="M1137" s="69"/>
      <c r="N1137" s="72"/>
      <c r="O1137" s="8"/>
    </row>
    <row r="1138" spans="1:15" s="9" customFormat="1" ht="24" customHeight="1">
      <c r="A1138" s="268"/>
      <c r="B1138" s="75" t="s">
        <v>1895</v>
      </c>
      <c r="C1138" s="75" t="s">
        <v>50</v>
      </c>
      <c r="D1138" s="77" t="s">
        <v>51</v>
      </c>
      <c r="E1138" s="74" t="s">
        <v>345</v>
      </c>
      <c r="F1138" s="68">
        <v>300</v>
      </c>
      <c r="G1138" s="68"/>
      <c r="H1138" s="68"/>
      <c r="I1138" s="68">
        <f t="shared" si="364"/>
        <v>0</v>
      </c>
      <c r="J1138" s="68">
        <f t="shared" si="365"/>
        <v>0</v>
      </c>
      <c r="K1138" s="68">
        <f t="shared" si="366"/>
        <v>0</v>
      </c>
      <c r="L1138" s="68">
        <f t="shared" si="367"/>
        <v>0</v>
      </c>
      <c r="M1138" s="68"/>
      <c r="N1138" s="72"/>
      <c r="O1138" s="8"/>
    </row>
    <row r="1139" spans="1:15" s="9" customFormat="1" ht="12.75" customHeight="1">
      <c r="A1139" s="268"/>
      <c r="B1139" s="75" t="s">
        <v>1896</v>
      </c>
      <c r="C1139" s="75">
        <v>90451</v>
      </c>
      <c r="D1139" s="77" t="s">
        <v>544</v>
      </c>
      <c r="E1139" s="74" t="s">
        <v>344</v>
      </c>
      <c r="F1139" s="68">
        <v>80</v>
      </c>
      <c r="G1139" s="68"/>
      <c r="H1139" s="68"/>
      <c r="I1139" s="68">
        <f t="shared" ref="I1139:I1185" si="372">IF(F1139="","",G1139+H1139)</f>
        <v>0</v>
      </c>
      <c r="J1139" s="68">
        <f t="shared" ref="J1139:J1185" si="373">IF(F1139="","",ROUND((F1139*G1139),2))</f>
        <v>0</v>
      </c>
      <c r="K1139" s="68">
        <f t="shared" ref="K1139:K1185" si="374">IF(F1139="","",ROUND((F1139*H1139),2))</f>
        <v>0</v>
      </c>
      <c r="L1139" s="68">
        <f t="shared" ref="L1139:L1185" si="375">IF(F1139="","",ROUND((F1139*I1139),2))</f>
        <v>0</v>
      </c>
      <c r="M1139" s="68"/>
      <c r="N1139" s="72"/>
      <c r="O1139" s="8"/>
    </row>
    <row r="1140" spans="1:15" s="9" customFormat="1" ht="12.75" customHeight="1">
      <c r="A1140" s="268"/>
      <c r="B1140" s="75" t="s">
        <v>1897</v>
      </c>
      <c r="C1140" s="75">
        <v>90409</v>
      </c>
      <c r="D1140" s="77" t="s">
        <v>502</v>
      </c>
      <c r="E1140" s="74" t="s">
        <v>245</v>
      </c>
      <c r="F1140" s="68">
        <v>80</v>
      </c>
      <c r="G1140" s="68"/>
      <c r="H1140" s="68"/>
      <c r="I1140" s="68">
        <f t="shared" si="372"/>
        <v>0</v>
      </c>
      <c r="J1140" s="68">
        <f t="shared" si="373"/>
        <v>0</v>
      </c>
      <c r="K1140" s="68">
        <f t="shared" si="374"/>
        <v>0</v>
      </c>
      <c r="L1140" s="68">
        <f t="shared" si="375"/>
        <v>0</v>
      </c>
      <c r="M1140" s="68"/>
      <c r="N1140" s="72"/>
      <c r="O1140" s="8"/>
    </row>
    <row r="1141" spans="1:15" s="9" customFormat="1" ht="24" customHeight="1">
      <c r="A1141" s="268"/>
      <c r="B1141" s="75" t="s">
        <v>1898</v>
      </c>
      <c r="C1141" s="75">
        <v>90146</v>
      </c>
      <c r="D1141" s="77" t="s">
        <v>406</v>
      </c>
      <c r="E1141" s="74" t="s">
        <v>345</v>
      </c>
      <c r="F1141" s="68">
        <v>24</v>
      </c>
      <c r="G1141" s="68"/>
      <c r="H1141" s="68"/>
      <c r="I1141" s="68">
        <f t="shared" si="372"/>
        <v>0</v>
      </c>
      <c r="J1141" s="68">
        <f t="shared" si="373"/>
        <v>0</v>
      </c>
      <c r="K1141" s="68">
        <f t="shared" si="374"/>
        <v>0</v>
      </c>
      <c r="L1141" s="68">
        <f t="shared" si="375"/>
        <v>0</v>
      </c>
      <c r="M1141" s="68"/>
      <c r="N1141" s="72"/>
      <c r="O1141" s="8"/>
    </row>
    <row r="1142" spans="1:15" s="9" customFormat="1" ht="24">
      <c r="A1142" s="268"/>
      <c r="B1142" s="75" t="s">
        <v>1899</v>
      </c>
      <c r="C1142" s="75">
        <v>90129</v>
      </c>
      <c r="D1142" s="77" t="s">
        <v>403</v>
      </c>
      <c r="E1142" s="74" t="s">
        <v>345</v>
      </c>
      <c r="F1142" s="68">
        <v>59</v>
      </c>
      <c r="G1142" s="68"/>
      <c r="H1142" s="68"/>
      <c r="I1142" s="68">
        <f t="shared" si="372"/>
        <v>0</v>
      </c>
      <c r="J1142" s="68">
        <f t="shared" si="373"/>
        <v>0</v>
      </c>
      <c r="K1142" s="68">
        <f t="shared" si="374"/>
        <v>0</v>
      </c>
      <c r="L1142" s="68">
        <f t="shared" si="375"/>
        <v>0</v>
      </c>
      <c r="M1142" s="68"/>
      <c r="N1142" s="72"/>
      <c r="O1142" s="8"/>
    </row>
    <row r="1143" spans="1:15" s="9" customFormat="1" ht="12.75" customHeight="1">
      <c r="A1143" s="268"/>
      <c r="B1143" s="75" t="s">
        <v>1900</v>
      </c>
      <c r="C1143" s="75">
        <v>90064</v>
      </c>
      <c r="D1143" s="77" t="s">
        <v>391</v>
      </c>
      <c r="E1143" s="74" t="s">
        <v>345</v>
      </c>
      <c r="F1143" s="68">
        <v>1800</v>
      </c>
      <c r="G1143" s="68"/>
      <c r="H1143" s="68"/>
      <c r="I1143" s="68">
        <f t="shared" si="372"/>
        <v>0</v>
      </c>
      <c r="J1143" s="68">
        <f t="shared" si="373"/>
        <v>0</v>
      </c>
      <c r="K1143" s="68">
        <f t="shared" si="374"/>
        <v>0</v>
      </c>
      <c r="L1143" s="68">
        <f t="shared" si="375"/>
        <v>0</v>
      </c>
      <c r="M1143" s="68"/>
      <c r="N1143" s="72"/>
      <c r="O1143" s="8"/>
    </row>
    <row r="1144" spans="1:15" s="9" customFormat="1" ht="24" customHeight="1">
      <c r="A1144" s="268"/>
      <c r="B1144" s="75" t="s">
        <v>1901</v>
      </c>
      <c r="C1144" s="75">
        <v>90366</v>
      </c>
      <c r="D1144" s="77" t="s">
        <v>459</v>
      </c>
      <c r="E1144" s="74" t="s">
        <v>460</v>
      </c>
      <c r="F1144" s="68">
        <v>156</v>
      </c>
      <c r="G1144" s="68"/>
      <c r="H1144" s="68"/>
      <c r="I1144" s="68">
        <f t="shared" si="372"/>
        <v>0</v>
      </c>
      <c r="J1144" s="68">
        <f t="shared" si="373"/>
        <v>0</v>
      </c>
      <c r="K1144" s="68">
        <f t="shared" si="374"/>
        <v>0</v>
      </c>
      <c r="L1144" s="68">
        <f t="shared" si="375"/>
        <v>0</v>
      </c>
      <c r="M1144" s="68"/>
      <c r="N1144" s="72"/>
      <c r="O1144" s="8"/>
    </row>
    <row r="1145" spans="1:15" s="9" customFormat="1" ht="12" customHeight="1">
      <c r="A1145" s="268"/>
      <c r="B1145" s="75" t="s">
        <v>1902</v>
      </c>
      <c r="C1145" s="75"/>
      <c r="D1145" s="275" t="s">
        <v>1904</v>
      </c>
      <c r="E1145" s="76"/>
      <c r="F1145" s="68"/>
      <c r="G1145" s="68"/>
      <c r="H1145" s="68"/>
      <c r="I1145" s="68" t="str">
        <f t="shared" si="372"/>
        <v/>
      </c>
      <c r="J1145" s="68" t="str">
        <f t="shared" si="373"/>
        <v/>
      </c>
      <c r="K1145" s="68" t="str">
        <f t="shared" si="374"/>
        <v/>
      </c>
      <c r="L1145" s="68" t="str">
        <f t="shared" si="375"/>
        <v/>
      </c>
      <c r="M1145" s="68"/>
      <c r="N1145" s="72"/>
      <c r="O1145" s="8"/>
    </row>
    <row r="1146" spans="1:15" s="9" customFormat="1" ht="24">
      <c r="A1146" s="268"/>
      <c r="B1146" s="75" t="s">
        <v>1903</v>
      </c>
      <c r="C1146" s="75">
        <v>90345</v>
      </c>
      <c r="D1146" s="77" t="s">
        <v>450</v>
      </c>
      <c r="E1146" s="74" t="s">
        <v>344</v>
      </c>
      <c r="F1146" s="68">
        <v>2</v>
      </c>
      <c r="G1146" s="68"/>
      <c r="H1146" s="68"/>
      <c r="I1146" s="68">
        <f>IF(F1146="","",G1146+H1146)</f>
        <v>0</v>
      </c>
      <c r="J1146" s="68">
        <f>IF(F1146="","",ROUND((F1146*G1146),2))</f>
        <v>0</v>
      </c>
      <c r="K1146" s="68">
        <f>IF(F1146="","",ROUND((F1146*H1146),2))</f>
        <v>0</v>
      </c>
      <c r="L1146" s="68">
        <f>IF(F1146="","",ROUND((F1146*I1146),2))</f>
        <v>0</v>
      </c>
      <c r="M1146" s="68"/>
      <c r="N1146" s="72"/>
      <c r="O1146" s="8"/>
    </row>
    <row r="1147" spans="1:15" s="9" customFormat="1" ht="24" customHeight="1">
      <c r="A1147" s="268"/>
      <c r="B1147" s="75" t="s">
        <v>1905</v>
      </c>
      <c r="C1147" s="75">
        <v>83367</v>
      </c>
      <c r="D1147" s="151" t="s">
        <v>121</v>
      </c>
      <c r="E1147" s="64" t="s">
        <v>344</v>
      </c>
      <c r="F1147" s="68">
        <v>1</v>
      </c>
      <c r="G1147" s="69"/>
      <c r="H1147" s="69"/>
      <c r="I1147" s="69">
        <f t="shared" ref="I1147" si="376">IF(F1147="","",G1147+H1147)</f>
        <v>0</v>
      </c>
      <c r="J1147" s="69">
        <f t="shared" ref="J1147" si="377">IF(F1147="","",ROUND((F1147*G1147),2))</f>
        <v>0</v>
      </c>
      <c r="K1147" s="69">
        <f t="shared" ref="K1147" si="378">IF(F1147="","",ROUND((F1147*H1147),2))</f>
        <v>0</v>
      </c>
      <c r="L1147" s="69">
        <f t="shared" ref="L1147" si="379">IF(F1147="","",ROUND((F1147*I1147),2))</f>
        <v>0</v>
      </c>
      <c r="M1147" s="69"/>
      <c r="N1147" s="72"/>
      <c r="O1147" s="8"/>
    </row>
    <row r="1148" spans="1:15" s="9" customFormat="1" ht="12.75" customHeight="1">
      <c r="A1148" s="268"/>
      <c r="B1148" s="75" t="s">
        <v>1906</v>
      </c>
      <c r="C1148" s="75">
        <v>90416</v>
      </c>
      <c r="D1148" s="77" t="s">
        <v>509</v>
      </c>
      <c r="E1148" s="74" t="s">
        <v>344</v>
      </c>
      <c r="F1148" s="68">
        <v>1</v>
      </c>
      <c r="G1148" s="68"/>
      <c r="H1148" s="68"/>
      <c r="I1148" s="68">
        <f t="shared" si="372"/>
        <v>0</v>
      </c>
      <c r="J1148" s="68">
        <f t="shared" si="373"/>
        <v>0</v>
      </c>
      <c r="K1148" s="68">
        <f t="shared" si="374"/>
        <v>0</v>
      </c>
      <c r="L1148" s="68">
        <f t="shared" si="375"/>
        <v>0</v>
      </c>
      <c r="M1148" s="68"/>
      <c r="N1148" s="72"/>
      <c r="O1148" s="8"/>
    </row>
    <row r="1149" spans="1:15" s="9" customFormat="1" ht="12.75" customHeight="1">
      <c r="A1149" s="268"/>
      <c r="B1149" s="75" t="s">
        <v>1907</v>
      </c>
      <c r="C1149" s="75">
        <v>90417</v>
      </c>
      <c r="D1149" s="77" t="s">
        <v>510</v>
      </c>
      <c r="E1149" s="74" t="s">
        <v>344</v>
      </c>
      <c r="F1149" s="68">
        <v>1</v>
      </c>
      <c r="G1149" s="68"/>
      <c r="H1149" s="68"/>
      <c r="I1149" s="68">
        <f t="shared" si="372"/>
        <v>0</v>
      </c>
      <c r="J1149" s="68">
        <f t="shared" si="373"/>
        <v>0</v>
      </c>
      <c r="K1149" s="68">
        <f t="shared" si="374"/>
        <v>0</v>
      </c>
      <c r="L1149" s="68">
        <f t="shared" si="375"/>
        <v>0</v>
      </c>
      <c r="M1149" s="68"/>
      <c r="N1149" s="72"/>
      <c r="O1149" s="8"/>
    </row>
    <row r="1150" spans="1:15" s="9" customFormat="1" ht="12.75" customHeight="1">
      <c r="A1150" s="268"/>
      <c r="B1150" s="75" t="s">
        <v>1908</v>
      </c>
      <c r="C1150" s="75">
        <v>90162</v>
      </c>
      <c r="D1150" s="77" t="s">
        <v>409</v>
      </c>
      <c r="E1150" s="74" t="s">
        <v>344</v>
      </c>
      <c r="F1150" s="68">
        <v>6</v>
      </c>
      <c r="G1150" s="68"/>
      <c r="H1150" s="68"/>
      <c r="I1150" s="68">
        <f t="shared" si="372"/>
        <v>0</v>
      </c>
      <c r="J1150" s="68">
        <f t="shared" si="373"/>
        <v>0</v>
      </c>
      <c r="K1150" s="68">
        <f t="shared" si="374"/>
        <v>0</v>
      </c>
      <c r="L1150" s="68">
        <f t="shared" si="375"/>
        <v>0</v>
      </c>
      <c r="M1150" s="68"/>
      <c r="N1150" s="72"/>
      <c r="O1150" s="8"/>
    </row>
    <row r="1151" spans="1:15" s="9" customFormat="1" ht="12.75" customHeight="1">
      <c r="A1151" s="268"/>
      <c r="B1151" s="75" t="s">
        <v>1909</v>
      </c>
      <c r="C1151" s="75">
        <v>90373</v>
      </c>
      <c r="D1151" s="77" t="s">
        <v>467</v>
      </c>
      <c r="E1151" s="74" t="s">
        <v>344</v>
      </c>
      <c r="F1151" s="68">
        <v>4</v>
      </c>
      <c r="G1151" s="68"/>
      <c r="H1151" s="68"/>
      <c r="I1151" s="68">
        <f t="shared" si="372"/>
        <v>0</v>
      </c>
      <c r="J1151" s="68">
        <f t="shared" si="373"/>
        <v>0</v>
      </c>
      <c r="K1151" s="68">
        <f t="shared" si="374"/>
        <v>0</v>
      </c>
      <c r="L1151" s="68">
        <f t="shared" si="375"/>
        <v>0</v>
      </c>
      <c r="M1151" s="68"/>
      <c r="N1151" s="72"/>
      <c r="O1151" s="8"/>
    </row>
    <row r="1152" spans="1:15" s="9" customFormat="1" ht="12.75" customHeight="1">
      <c r="A1152" s="268"/>
      <c r="B1152" s="75" t="s">
        <v>1910</v>
      </c>
      <c r="C1152" s="75">
        <v>90057</v>
      </c>
      <c r="D1152" s="77" t="s">
        <v>389</v>
      </c>
      <c r="E1152" s="74" t="s">
        <v>344</v>
      </c>
      <c r="F1152" s="68">
        <v>6</v>
      </c>
      <c r="G1152" s="68"/>
      <c r="H1152" s="68"/>
      <c r="I1152" s="68">
        <f t="shared" si="372"/>
        <v>0</v>
      </c>
      <c r="J1152" s="68">
        <f t="shared" si="373"/>
        <v>0</v>
      </c>
      <c r="K1152" s="68">
        <f t="shared" si="374"/>
        <v>0</v>
      </c>
      <c r="L1152" s="68">
        <f t="shared" si="375"/>
        <v>0</v>
      </c>
      <c r="M1152" s="68"/>
      <c r="N1152" s="72"/>
      <c r="O1152" s="8"/>
    </row>
    <row r="1153" spans="1:15" s="9" customFormat="1" ht="12.75" customHeight="1">
      <c r="A1153" s="268"/>
      <c r="B1153" s="75" t="s">
        <v>1911</v>
      </c>
      <c r="C1153" s="75">
        <v>90322</v>
      </c>
      <c r="D1153" s="77" t="s">
        <v>448</v>
      </c>
      <c r="E1153" s="74" t="s">
        <v>344</v>
      </c>
      <c r="F1153" s="68">
        <v>19</v>
      </c>
      <c r="G1153" s="68"/>
      <c r="H1153" s="68"/>
      <c r="I1153" s="68">
        <f t="shared" si="372"/>
        <v>0</v>
      </c>
      <c r="J1153" s="68">
        <f t="shared" si="373"/>
        <v>0</v>
      </c>
      <c r="K1153" s="68">
        <f t="shared" si="374"/>
        <v>0</v>
      </c>
      <c r="L1153" s="68">
        <f t="shared" si="375"/>
        <v>0</v>
      </c>
      <c r="M1153" s="68"/>
      <c r="N1153" s="72"/>
      <c r="O1153" s="8"/>
    </row>
    <row r="1154" spans="1:15" s="9" customFormat="1" ht="12.75" customHeight="1">
      <c r="A1154" s="268"/>
      <c r="B1154" s="75" t="s">
        <v>1912</v>
      </c>
      <c r="C1154" s="75">
        <v>90371</v>
      </c>
      <c r="D1154" s="77" t="s">
        <v>465</v>
      </c>
      <c r="E1154" s="74" t="s">
        <v>344</v>
      </c>
      <c r="F1154" s="68">
        <v>1</v>
      </c>
      <c r="G1154" s="68"/>
      <c r="H1154" s="68"/>
      <c r="I1154" s="68">
        <f t="shared" si="372"/>
        <v>0</v>
      </c>
      <c r="J1154" s="68">
        <f t="shared" si="373"/>
        <v>0</v>
      </c>
      <c r="K1154" s="68">
        <f t="shared" si="374"/>
        <v>0</v>
      </c>
      <c r="L1154" s="68">
        <f t="shared" si="375"/>
        <v>0</v>
      </c>
      <c r="M1154" s="68"/>
      <c r="N1154" s="72"/>
      <c r="O1154" s="8"/>
    </row>
    <row r="1155" spans="1:15" s="9" customFormat="1" ht="12.75" customHeight="1">
      <c r="A1155" s="268"/>
      <c r="B1155" s="75" t="s">
        <v>1913</v>
      </c>
      <c r="C1155" s="75">
        <v>90314</v>
      </c>
      <c r="D1155" s="77" t="s">
        <v>444</v>
      </c>
      <c r="E1155" s="74" t="s">
        <v>344</v>
      </c>
      <c r="F1155" s="68">
        <v>10</v>
      </c>
      <c r="G1155" s="68"/>
      <c r="H1155" s="68"/>
      <c r="I1155" s="68">
        <f t="shared" si="372"/>
        <v>0</v>
      </c>
      <c r="J1155" s="68">
        <f t="shared" si="373"/>
        <v>0</v>
      </c>
      <c r="K1155" s="68">
        <f t="shared" si="374"/>
        <v>0</v>
      </c>
      <c r="L1155" s="68">
        <f t="shared" si="375"/>
        <v>0</v>
      </c>
      <c r="M1155" s="68"/>
      <c r="N1155" s="72"/>
      <c r="O1155" s="8"/>
    </row>
    <row r="1156" spans="1:15" s="9" customFormat="1" ht="12.75" customHeight="1">
      <c r="A1156" s="268"/>
      <c r="B1156" s="75" t="s">
        <v>1914</v>
      </c>
      <c r="C1156" s="75">
        <v>90367</v>
      </c>
      <c r="D1156" s="77" t="s">
        <v>461</v>
      </c>
      <c r="E1156" s="74" t="s">
        <v>344</v>
      </c>
      <c r="F1156" s="68">
        <v>1</v>
      </c>
      <c r="G1156" s="68"/>
      <c r="H1156" s="68"/>
      <c r="I1156" s="68">
        <f t="shared" si="372"/>
        <v>0</v>
      </c>
      <c r="J1156" s="68">
        <f t="shared" si="373"/>
        <v>0</v>
      </c>
      <c r="K1156" s="68">
        <f t="shared" si="374"/>
        <v>0</v>
      </c>
      <c r="L1156" s="68">
        <f t="shared" si="375"/>
        <v>0</v>
      </c>
      <c r="M1156" s="68"/>
      <c r="N1156" s="72"/>
      <c r="O1156" s="8"/>
    </row>
    <row r="1157" spans="1:15" s="9" customFormat="1" ht="12.75" customHeight="1">
      <c r="A1157" s="268"/>
      <c r="B1157" s="75" t="s">
        <v>1915</v>
      </c>
      <c r="C1157" s="75">
        <v>90313</v>
      </c>
      <c r="D1157" s="77" t="s">
        <v>443</v>
      </c>
      <c r="E1157" s="74" t="s">
        <v>344</v>
      </c>
      <c r="F1157" s="68">
        <v>2</v>
      </c>
      <c r="G1157" s="68"/>
      <c r="H1157" s="68"/>
      <c r="I1157" s="68">
        <f t="shared" si="372"/>
        <v>0</v>
      </c>
      <c r="J1157" s="68">
        <f t="shared" si="373"/>
        <v>0</v>
      </c>
      <c r="K1157" s="68">
        <f t="shared" si="374"/>
        <v>0</v>
      </c>
      <c r="L1157" s="68">
        <f t="shared" si="375"/>
        <v>0</v>
      </c>
      <c r="M1157" s="68"/>
      <c r="N1157" s="72"/>
      <c r="O1157" s="8"/>
    </row>
    <row r="1158" spans="1:15" s="9" customFormat="1" ht="12.75" customHeight="1">
      <c r="A1158" s="268"/>
      <c r="B1158" s="75" t="s">
        <v>1916</v>
      </c>
      <c r="C1158" s="75">
        <v>90370</v>
      </c>
      <c r="D1158" s="77" t="s">
        <v>464</v>
      </c>
      <c r="E1158" s="74" t="s">
        <v>344</v>
      </c>
      <c r="F1158" s="68">
        <v>4</v>
      </c>
      <c r="G1158" s="68"/>
      <c r="H1158" s="68"/>
      <c r="I1158" s="68">
        <f t="shared" si="372"/>
        <v>0</v>
      </c>
      <c r="J1158" s="68">
        <f t="shared" si="373"/>
        <v>0</v>
      </c>
      <c r="K1158" s="68">
        <f t="shared" si="374"/>
        <v>0</v>
      </c>
      <c r="L1158" s="68">
        <f t="shared" si="375"/>
        <v>0</v>
      </c>
      <c r="M1158" s="68"/>
      <c r="N1158" s="72"/>
      <c r="O1158" s="8"/>
    </row>
    <row r="1159" spans="1:15" s="9" customFormat="1" ht="12.75" customHeight="1">
      <c r="A1159" s="268"/>
      <c r="B1159" s="75" t="s">
        <v>1917</v>
      </c>
      <c r="C1159" s="75">
        <v>90363</v>
      </c>
      <c r="D1159" s="77" t="s">
        <v>456</v>
      </c>
      <c r="E1159" s="74" t="s">
        <v>344</v>
      </c>
      <c r="F1159" s="68">
        <v>4</v>
      </c>
      <c r="G1159" s="68"/>
      <c r="H1159" s="68"/>
      <c r="I1159" s="68">
        <f t="shared" si="372"/>
        <v>0</v>
      </c>
      <c r="J1159" s="68">
        <f t="shared" si="373"/>
        <v>0</v>
      </c>
      <c r="K1159" s="68">
        <f t="shared" si="374"/>
        <v>0</v>
      </c>
      <c r="L1159" s="68">
        <f t="shared" si="375"/>
        <v>0</v>
      </c>
      <c r="M1159" s="68"/>
      <c r="N1159" s="72"/>
      <c r="O1159" s="8"/>
    </row>
    <row r="1160" spans="1:15" s="9" customFormat="1" ht="12.75" customHeight="1">
      <c r="A1160" s="268"/>
      <c r="B1160" s="75" t="s">
        <v>1918</v>
      </c>
      <c r="C1160" s="75">
        <v>90369</v>
      </c>
      <c r="D1160" s="77" t="s">
        <v>463</v>
      </c>
      <c r="E1160" s="74" t="s">
        <v>344</v>
      </c>
      <c r="F1160" s="68">
        <v>121</v>
      </c>
      <c r="G1160" s="68"/>
      <c r="H1160" s="68"/>
      <c r="I1160" s="68">
        <f t="shared" si="372"/>
        <v>0</v>
      </c>
      <c r="J1160" s="68">
        <f t="shared" si="373"/>
        <v>0</v>
      </c>
      <c r="K1160" s="68">
        <f t="shared" si="374"/>
        <v>0</v>
      </c>
      <c r="L1160" s="68">
        <f t="shared" si="375"/>
        <v>0</v>
      </c>
      <c r="M1160" s="68"/>
      <c r="N1160" s="72"/>
      <c r="O1160" s="8"/>
    </row>
    <row r="1161" spans="1:15" s="9" customFormat="1" ht="12.75" customHeight="1">
      <c r="A1161" s="268"/>
      <c r="B1161" s="75" t="s">
        <v>1919</v>
      </c>
      <c r="C1161" s="75">
        <v>90368</v>
      </c>
      <c r="D1161" s="77" t="s">
        <v>462</v>
      </c>
      <c r="E1161" s="74" t="s">
        <v>344</v>
      </c>
      <c r="F1161" s="68">
        <v>145</v>
      </c>
      <c r="G1161" s="68"/>
      <c r="H1161" s="68"/>
      <c r="I1161" s="68">
        <f t="shared" si="372"/>
        <v>0</v>
      </c>
      <c r="J1161" s="68">
        <f t="shared" si="373"/>
        <v>0</v>
      </c>
      <c r="K1161" s="68">
        <f t="shared" si="374"/>
        <v>0</v>
      </c>
      <c r="L1161" s="68">
        <f t="shared" si="375"/>
        <v>0</v>
      </c>
      <c r="M1161" s="68"/>
      <c r="N1161" s="72"/>
      <c r="O1161" s="8"/>
    </row>
    <row r="1162" spans="1:15" s="9" customFormat="1" ht="12.75" customHeight="1">
      <c r="A1162" s="268"/>
      <c r="B1162" s="75" t="s">
        <v>1920</v>
      </c>
      <c r="C1162" s="75">
        <v>90362</v>
      </c>
      <c r="D1162" s="77" t="s">
        <v>455</v>
      </c>
      <c r="E1162" s="74" t="s">
        <v>345</v>
      </c>
      <c r="F1162" s="68">
        <v>30</v>
      </c>
      <c r="G1162" s="68"/>
      <c r="H1162" s="68"/>
      <c r="I1162" s="68">
        <f t="shared" si="372"/>
        <v>0</v>
      </c>
      <c r="J1162" s="68">
        <f t="shared" si="373"/>
        <v>0</v>
      </c>
      <c r="K1162" s="68">
        <f t="shared" si="374"/>
        <v>0</v>
      </c>
      <c r="L1162" s="68">
        <f t="shared" si="375"/>
        <v>0</v>
      </c>
      <c r="M1162" s="68"/>
      <c r="N1162" s="72"/>
      <c r="O1162" s="8"/>
    </row>
    <row r="1163" spans="1:15" s="9" customFormat="1" ht="12.75" customHeight="1">
      <c r="A1163" s="268"/>
      <c r="B1163" s="75" t="s">
        <v>1921</v>
      </c>
      <c r="C1163" s="75">
        <v>90541</v>
      </c>
      <c r="D1163" s="77" t="s">
        <v>579</v>
      </c>
      <c r="E1163" s="74" t="s">
        <v>344</v>
      </c>
      <c r="F1163" s="68">
        <v>5</v>
      </c>
      <c r="G1163" s="68"/>
      <c r="H1163" s="68"/>
      <c r="I1163" s="68">
        <f t="shared" si="372"/>
        <v>0</v>
      </c>
      <c r="J1163" s="68">
        <f t="shared" si="373"/>
        <v>0</v>
      </c>
      <c r="K1163" s="68">
        <f t="shared" si="374"/>
        <v>0</v>
      </c>
      <c r="L1163" s="68">
        <f t="shared" si="375"/>
        <v>0</v>
      </c>
      <c r="M1163" s="68"/>
      <c r="N1163" s="72"/>
      <c r="O1163" s="8"/>
    </row>
    <row r="1164" spans="1:15" s="9" customFormat="1" ht="12.75" customHeight="1">
      <c r="A1164" s="268"/>
      <c r="B1164" s="75" t="s">
        <v>1922</v>
      </c>
      <c r="C1164" s="75">
        <v>90062</v>
      </c>
      <c r="D1164" s="77" t="s">
        <v>390</v>
      </c>
      <c r="E1164" s="74" t="s">
        <v>344</v>
      </c>
      <c r="F1164" s="68">
        <v>100</v>
      </c>
      <c r="G1164" s="68"/>
      <c r="H1164" s="68"/>
      <c r="I1164" s="68">
        <f t="shared" si="372"/>
        <v>0</v>
      </c>
      <c r="J1164" s="68">
        <f t="shared" si="373"/>
        <v>0</v>
      </c>
      <c r="K1164" s="68">
        <f t="shared" si="374"/>
        <v>0</v>
      </c>
      <c r="L1164" s="68">
        <f t="shared" si="375"/>
        <v>0</v>
      </c>
      <c r="M1164" s="68"/>
      <c r="N1164" s="72"/>
      <c r="O1164" s="8"/>
    </row>
    <row r="1165" spans="1:15" s="9" customFormat="1" ht="12.75" customHeight="1">
      <c r="A1165" s="268"/>
      <c r="B1165" s="75" t="s">
        <v>1923</v>
      </c>
      <c r="C1165" s="75">
        <v>90138</v>
      </c>
      <c r="D1165" s="77" t="s">
        <v>404</v>
      </c>
      <c r="E1165" s="74" t="s">
        <v>344</v>
      </c>
      <c r="F1165" s="68">
        <v>21</v>
      </c>
      <c r="G1165" s="68"/>
      <c r="H1165" s="68"/>
      <c r="I1165" s="68">
        <f t="shared" si="372"/>
        <v>0</v>
      </c>
      <c r="J1165" s="68">
        <f t="shared" si="373"/>
        <v>0</v>
      </c>
      <c r="K1165" s="68">
        <f t="shared" si="374"/>
        <v>0</v>
      </c>
      <c r="L1165" s="68">
        <f t="shared" si="375"/>
        <v>0</v>
      </c>
      <c r="M1165" s="68"/>
      <c r="N1165" s="72"/>
      <c r="O1165" s="8"/>
    </row>
    <row r="1166" spans="1:15" s="9" customFormat="1" ht="12.75" customHeight="1">
      <c r="A1166" s="268"/>
      <c r="B1166" s="75" t="s">
        <v>1924</v>
      </c>
      <c r="C1166" s="75">
        <v>90062</v>
      </c>
      <c r="D1166" s="77" t="s">
        <v>390</v>
      </c>
      <c r="E1166" s="74" t="s">
        <v>344</v>
      </c>
      <c r="F1166" s="68">
        <v>21</v>
      </c>
      <c r="G1166" s="68"/>
      <c r="H1166" s="68"/>
      <c r="I1166" s="68">
        <f t="shared" si="372"/>
        <v>0</v>
      </c>
      <c r="J1166" s="68">
        <f t="shared" si="373"/>
        <v>0</v>
      </c>
      <c r="K1166" s="68">
        <f t="shared" si="374"/>
        <v>0</v>
      </c>
      <c r="L1166" s="68">
        <f t="shared" si="375"/>
        <v>0</v>
      </c>
      <c r="M1166" s="68"/>
      <c r="N1166" s="72"/>
      <c r="O1166" s="8"/>
    </row>
    <row r="1167" spans="1:15" s="9" customFormat="1" ht="12.75" customHeight="1">
      <c r="A1167" s="268"/>
      <c r="B1167" s="75" t="s">
        <v>1925</v>
      </c>
      <c r="C1167" s="75">
        <v>90138</v>
      </c>
      <c r="D1167" s="77" t="s">
        <v>404</v>
      </c>
      <c r="E1167" s="74" t="s">
        <v>344</v>
      </c>
      <c r="F1167" s="68">
        <v>3</v>
      </c>
      <c r="G1167" s="68"/>
      <c r="H1167" s="68"/>
      <c r="I1167" s="68">
        <f t="shared" si="372"/>
        <v>0</v>
      </c>
      <c r="J1167" s="68">
        <f t="shared" si="373"/>
        <v>0</v>
      </c>
      <c r="K1167" s="68">
        <f t="shared" si="374"/>
        <v>0</v>
      </c>
      <c r="L1167" s="68">
        <f t="shared" si="375"/>
        <v>0</v>
      </c>
      <c r="M1167" s="68"/>
      <c r="N1167" s="72"/>
      <c r="O1167" s="8"/>
    </row>
    <row r="1168" spans="1:15" s="9" customFormat="1" ht="12.75" customHeight="1">
      <c r="A1168" s="268"/>
      <c r="B1168" s="75" t="s">
        <v>1926</v>
      </c>
      <c r="C1168" s="75">
        <v>90365</v>
      </c>
      <c r="D1168" s="77" t="s">
        <v>458</v>
      </c>
      <c r="E1168" s="74" t="s">
        <v>344</v>
      </c>
      <c r="F1168" s="68">
        <v>1</v>
      </c>
      <c r="G1168" s="68"/>
      <c r="H1168" s="68"/>
      <c r="I1168" s="68">
        <f t="shared" si="372"/>
        <v>0</v>
      </c>
      <c r="J1168" s="68">
        <f t="shared" si="373"/>
        <v>0</v>
      </c>
      <c r="K1168" s="68">
        <f t="shared" si="374"/>
        <v>0</v>
      </c>
      <c r="L1168" s="68">
        <f t="shared" si="375"/>
        <v>0</v>
      </c>
      <c r="M1168" s="68"/>
      <c r="N1168" s="72"/>
      <c r="O1168" s="8"/>
    </row>
    <row r="1169" spans="1:15" s="9" customFormat="1" ht="12" customHeight="1">
      <c r="A1169" s="268"/>
      <c r="B1169" s="75" t="s">
        <v>1927</v>
      </c>
      <c r="C1169" s="75">
        <v>83387</v>
      </c>
      <c r="D1169" s="151" t="s">
        <v>57</v>
      </c>
      <c r="E1169" s="64" t="s">
        <v>344</v>
      </c>
      <c r="F1169" s="68">
        <v>24</v>
      </c>
      <c r="G1169" s="69"/>
      <c r="H1169" s="69"/>
      <c r="I1169" s="69">
        <f t="shared" si="372"/>
        <v>0</v>
      </c>
      <c r="J1169" s="69">
        <f t="shared" si="373"/>
        <v>0</v>
      </c>
      <c r="K1169" s="69">
        <f t="shared" si="374"/>
        <v>0</v>
      </c>
      <c r="L1169" s="69">
        <f t="shared" si="375"/>
        <v>0</v>
      </c>
      <c r="M1169" s="69"/>
      <c r="N1169" s="72"/>
      <c r="O1169" s="8"/>
    </row>
    <row r="1170" spans="1:15" s="9" customFormat="1" ht="12" customHeight="1">
      <c r="A1170" s="268"/>
      <c r="B1170" s="75" t="s">
        <v>1928</v>
      </c>
      <c r="C1170" s="75">
        <v>83386</v>
      </c>
      <c r="D1170" s="151" t="s">
        <v>118</v>
      </c>
      <c r="E1170" s="64" t="s">
        <v>344</v>
      </c>
      <c r="F1170" s="68">
        <v>126</v>
      </c>
      <c r="G1170" s="69"/>
      <c r="H1170" s="69"/>
      <c r="I1170" s="69">
        <f t="shared" si="372"/>
        <v>0</v>
      </c>
      <c r="J1170" s="69">
        <f t="shared" si="373"/>
        <v>0</v>
      </c>
      <c r="K1170" s="69">
        <f t="shared" si="374"/>
        <v>0</v>
      </c>
      <c r="L1170" s="69">
        <f t="shared" si="375"/>
        <v>0</v>
      </c>
      <c r="M1170" s="69"/>
      <c r="N1170" s="72"/>
      <c r="O1170" s="8"/>
    </row>
    <row r="1171" spans="1:15" s="9" customFormat="1" ht="24" customHeight="1">
      <c r="A1171" s="268"/>
      <c r="B1171" s="75" t="s">
        <v>1929</v>
      </c>
      <c r="C1171" s="75" t="s">
        <v>50</v>
      </c>
      <c r="D1171" s="77" t="s">
        <v>51</v>
      </c>
      <c r="E1171" s="74" t="s">
        <v>345</v>
      </c>
      <c r="F1171" s="68">
        <v>600</v>
      </c>
      <c r="G1171" s="68"/>
      <c r="H1171" s="68"/>
      <c r="I1171" s="68">
        <f t="shared" si="372"/>
        <v>0</v>
      </c>
      <c r="J1171" s="68">
        <f t="shared" si="373"/>
        <v>0</v>
      </c>
      <c r="K1171" s="68">
        <f t="shared" si="374"/>
        <v>0</v>
      </c>
      <c r="L1171" s="68">
        <f t="shared" si="375"/>
        <v>0</v>
      </c>
      <c r="M1171" s="68"/>
      <c r="N1171" s="72"/>
      <c r="O1171" s="8"/>
    </row>
    <row r="1172" spans="1:15" s="9" customFormat="1" ht="12.75" customHeight="1">
      <c r="A1172" s="268"/>
      <c r="B1172" s="75" t="s">
        <v>1930</v>
      </c>
      <c r="C1172" s="75">
        <v>90451</v>
      </c>
      <c r="D1172" s="77" t="s">
        <v>544</v>
      </c>
      <c r="E1172" s="74" t="s">
        <v>344</v>
      </c>
      <c r="F1172" s="68">
        <v>126</v>
      </c>
      <c r="G1172" s="68"/>
      <c r="H1172" s="68"/>
      <c r="I1172" s="68">
        <f t="shared" si="372"/>
        <v>0</v>
      </c>
      <c r="J1172" s="68">
        <f t="shared" si="373"/>
        <v>0</v>
      </c>
      <c r="K1172" s="68">
        <f t="shared" si="374"/>
        <v>0</v>
      </c>
      <c r="L1172" s="68">
        <f t="shared" si="375"/>
        <v>0</v>
      </c>
      <c r="M1172" s="68"/>
      <c r="N1172" s="72"/>
      <c r="O1172" s="8"/>
    </row>
    <row r="1173" spans="1:15" s="9" customFormat="1" ht="12.75" customHeight="1">
      <c r="A1173" s="268"/>
      <c r="B1173" s="75" t="s">
        <v>1931</v>
      </c>
      <c r="C1173" s="75">
        <v>90409</v>
      </c>
      <c r="D1173" s="77" t="s">
        <v>502</v>
      </c>
      <c r="E1173" s="74" t="s">
        <v>245</v>
      </c>
      <c r="F1173" s="68">
        <v>126</v>
      </c>
      <c r="G1173" s="68"/>
      <c r="H1173" s="68"/>
      <c r="I1173" s="68">
        <f t="shared" si="372"/>
        <v>0</v>
      </c>
      <c r="J1173" s="68">
        <f t="shared" si="373"/>
        <v>0</v>
      </c>
      <c r="K1173" s="68">
        <f t="shared" si="374"/>
        <v>0</v>
      </c>
      <c r="L1173" s="68">
        <f t="shared" si="375"/>
        <v>0</v>
      </c>
      <c r="M1173" s="68"/>
      <c r="N1173" s="72"/>
      <c r="O1173" s="8"/>
    </row>
    <row r="1174" spans="1:15" s="9" customFormat="1" ht="24" customHeight="1">
      <c r="A1174" s="268"/>
      <c r="B1174" s="75" t="s">
        <v>1932</v>
      </c>
      <c r="C1174" s="75">
        <v>90146</v>
      </c>
      <c r="D1174" s="77" t="s">
        <v>406</v>
      </c>
      <c r="E1174" s="74" t="s">
        <v>345</v>
      </c>
      <c r="F1174" s="68">
        <v>114</v>
      </c>
      <c r="G1174" s="68"/>
      <c r="H1174" s="68"/>
      <c r="I1174" s="68">
        <f t="shared" si="372"/>
        <v>0</v>
      </c>
      <c r="J1174" s="68">
        <f t="shared" si="373"/>
        <v>0</v>
      </c>
      <c r="K1174" s="68">
        <f t="shared" si="374"/>
        <v>0</v>
      </c>
      <c r="L1174" s="68">
        <f t="shared" si="375"/>
        <v>0</v>
      </c>
      <c r="M1174" s="68"/>
      <c r="N1174" s="72"/>
      <c r="O1174" s="8"/>
    </row>
    <row r="1175" spans="1:15" s="9" customFormat="1" ht="24">
      <c r="A1175" s="268"/>
      <c r="B1175" s="75" t="s">
        <v>1933</v>
      </c>
      <c r="C1175" s="75">
        <v>90129</v>
      </c>
      <c r="D1175" s="77" t="s">
        <v>403</v>
      </c>
      <c r="E1175" s="74" t="s">
        <v>345</v>
      </c>
      <c r="F1175" s="68">
        <v>57</v>
      </c>
      <c r="G1175" s="68"/>
      <c r="H1175" s="68"/>
      <c r="I1175" s="68">
        <f t="shared" si="372"/>
        <v>0</v>
      </c>
      <c r="J1175" s="68">
        <f t="shared" si="373"/>
        <v>0</v>
      </c>
      <c r="K1175" s="68">
        <f t="shared" si="374"/>
        <v>0</v>
      </c>
      <c r="L1175" s="68">
        <f t="shared" si="375"/>
        <v>0</v>
      </c>
      <c r="M1175" s="68"/>
      <c r="N1175" s="72"/>
      <c r="O1175" s="8"/>
    </row>
    <row r="1176" spans="1:15" s="9" customFormat="1" ht="12.75" customHeight="1">
      <c r="A1176" s="268"/>
      <c r="B1176" s="75" t="s">
        <v>1934</v>
      </c>
      <c r="C1176" s="75">
        <v>90064</v>
      </c>
      <c r="D1176" s="77" t="s">
        <v>391</v>
      </c>
      <c r="E1176" s="74" t="s">
        <v>345</v>
      </c>
      <c r="F1176" s="68">
        <v>2600</v>
      </c>
      <c r="G1176" s="68"/>
      <c r="H1176" s="68"/>
      <c r="I1176" s="68">
        <f t="shared" si="372"/>
        <v>0</v>
      </c>
      <c r="J1176" s="68">
        <f t="shared" si="373"/>
        <v>0</v>
      </c>
      <c r="K1176" s="68">
        <f t="shared" si="374"/>
        <v>0</v>
      </c>
      <c r="L1176" s="68">
        <f t="shared" si="375"/>
        <v>0</v>
      </c>
      <c r="M1176" s="68"/>
      <c r="N1176" s="72"/>
      <c r="O1176" s="8"/>
    </row>
    <row r="1177" spans="1:15" s="9" customFormat="1" ht="24" customHeight="1">
      <c r="A1177" s="268"/>
      <c r="B1177" s="75" t="s">
        <v>1935</v>
      </c>
      <c r="C1177" s="75">
        <v>90366</v>
      </c>
      <c r="D1177" s="77" t="s">
        <v>459</v>
      </c>
      <c r="E1177" s="74" t="s">
        <v>460</v>
      </c>
      <c r="F1177" s="68">
        <v>252</v>
      </c>
      <c r="G1177" s="68"/>
      <c r="H1177" s="68"/>
      <c r="I1177" s="68">
        <f t="shared" si="372"/>
        <v>0</v>
      </c>
      <c r="J1177" s="68">
        <f t="shared" si="373"/>
        <v>0</v>
      </c>
      <c r="K1177" s="68">
        <f t="shared" si="374"/>
        <v>0</v>
      </c>
      <c r="L1177" s="68">
        <f t="shared" si="375"/>
        <v>0</v>
      </c>
      <c r="M1177" s="68"/>
      <c r="N1177" s="72"/>
      <c r="O1177" s="8"/>
    </row>
    <row r="1178" spans="1:15" s="9" customFormat="1" ht="12" customHeight="1">
      <c r="A1178" s="268"/>
      <c r="B1178" s="75" t="s">
        <v>1936</v>
      </c>
      <c r="C1178" s="75"/>
      <c r="D1178" s="275" t="s">
        <v>1938</v>
      </c>
      <c r="E1178" s="76"/>
      <c r="F1178" s="68"/>
      <c r="G1178" s="68"/>
      <c r="H1178" s="68"/>
      <c r="I1178" s="68" t="str">
        <f t="shared" si="372"/>
        <v/>
      </c>
      <c r="J1178" s="68" t="str">
        <f t="shared" si="373"/>
        <v/>
      </c>
      <c r="K1178" s="68" t="str">
        <f t="shared" si="374"/>
        <v/>
      </c>
      <c r="L1178" s="68" t="str">
        <f t="shared" si="375"/>
        <v/>
      </c>
      <c r="M1178" s="68"/>
      <c r="N1178" s="72"/>
      <c r="O1178" s="8"/>
    </row>
    <row r="1179" spans="1:15" s="9" customFormat="1" ht="12.75" customHeight="1">
      <c r="A1179" s="268"/>
      <c r="B1179" s="75" t="s">
        <v>1937</v>
      </c>
      <c r="C1179" s="75">
        <v>90311</v>
      </c>
      <c r="D1179" s="77" t="s">
        <v>442</v>
      </c>
      <c r="E1179" s="74" t="s">
        <v>344</v>
      </c>
      <c r="F1179" s="68">
        <v>37</v>
      </c>
      <c r="G1179" s="68"/>
      <c r="H1179" s="68"/>
      <c r="I1179" s="68">
        <f t="shared" si="372"/>
        <v>0</v>
      </c>
      <c r="J1179" s="68">
        <f t="shared" si="373"/>
        <v>0</v>
      </c>
      <c r="K1179" s="68">
        <f t="shared" si="374"/>
        <v>0</v>
      </c>
      <c r="L1179" s="68">
        <f t="shared" si="375"/>
        <v>0</v>
      </c>
      <c r="M1179" s="68"/>
      <c r="N1179" s="72"/>
      <c r="O1179" s="8"/>
    </row>
    <row r="1180" spans="1:15" s="9" customFormat="1" ht="12.75" customHeight="1">
      <c r="A1180" s="268"/>
      <c r="B1180" s="75" t="s">
        <v>1939</v>
      </c>
      <c r="C1180" s="75">
        <v>90301</v>
      </c>
      <c r="D1180" s="77" t="s">
        <v>440</v>
      </c>
      <c r="E1180" s="74" t="s">
        <v>344</v>
      </c>
      <c r="F1180" s="68">
        <v>74</v>
      </c>
      <c r="G1180" s="68"/>
      <c r="H1180" s="68"/>
      <c r="I1180" s="68">
        <f t="shared" si="372"/>
        <v>0</v>
      </c>
      <c r="J1180" s="68">
        <f t="shared" si="373"/>
        <v>0</v>
      </c>
      <c r="K1180" s="68">
        <f t="shared" si="374"/>
        <v>0</v>
      </c>
      <c r="L1180" s="68">
        <f t="shared" si="375"/>
        <v>0</v>
      </c>
      <c r="M1180" s="68"/>
      <c r="N1180" s="72"/>
      <c r="O1180" s="8"/>
    </row>
    <row r="1181" spans="1:15" s="9" customFormat="1" ht="24" customHeight="1">
      <c r="A1181" s="268"/>
      <c r="B1181" s="75" t="s">
        <v>1940</v>
      </c>
      <c r="C1181" s="75">
        <v>90036</v>
      </c>
      <c r="D1181" s="77" t="s">
        <v>386</v>
      </c>
      <c r="E1181" s="74" t="s">
        <v>345</v>
      </c>
      <c r="F1181" s="68">
        <v>60</v>
      </c>
      <c r="G1181" s="68"/>
      <c r="H1181" s="68"/>
      <c r="I1181" s="68">
        <f t="shared" si="372"/>
        <v>0</v>
      </c>
      <c r="J1181" s="68">
        <f t="shared" si="373"/>
        <v>0</v>
      </c>
      <c r="K1181" s="68">
        <f t="shared" si="374"/>
        <v>0</v>
      </c>
      <c r="L1181" s="68">
        <f t="shared" si="375"/>
        <v>0</v>
      </c>
      <c r="M1181" s="68"/>
      <c r="N1181" s="72"/>
      <c r="O1181" s="8"/>
    </row>
    <row r="1182" spans="1:15" s="9" customFormat="1" ht="12.75" customHeight="1">
      <c r="A1182" s="268"/>
      <c r="B1182" s="75" t="s">
        <v>1941</v>
      </c>
      <c r="C1182" s="75">
        <v>90364</v>
      </c>
      <c r="D1182" s="77" t="s">
        <v>457</v>
      </c>
      <c r="E1182" s="74" t="s">
        <v>345</v>
      </c>
      <c r="F1182" s="68">
        <v>1500</v>
      </c>
      <c r="G1182" s="68"/>
      <c r="H1182" s="68"/>
      <c r="I1182" s="68">
        <f t="shared" si="372"/>
        <v>0</v>
      </c>
      <c r="J1182" s="68">
        <f t="shared" si="373"/>
        <v>0</v>
      </c>
      <c r="K1182" s="68">
        <f t="shared" si="374"/>
        <v>0</v>
      </c>
      <c r="L1182" s="68">
        <f t="shared" si="375"/>
        <v>0</v>
      </c>
      <c r="M1182" s="68"/>
      <c r="N1182" s="72"/>
      <c r="O1182" s="8"/>
    </row>
    <row r="1183" spans="1:15" s="9" customFormat="1" ht="24" customHeight="1">
      <c r="A1183" s="268"/>
      <c r="B1183" s="75" t="s">
        <v>1942</v>
      </c>
      <c r="C1183" s="75">
        <v>72935</v>
      </c>
      <c r="D1183" s="151" t="s">
        <v>48</v>
      </c>
      <c r="E1183" s="64" t="s">
        <v>345</v>
      </c>
      <c r="F1183" s="68">
        <v>200</v>
      </c>
      <c r="G1183" s="69"/>
      <c r="H1183" s="69"/>
      <c r="I1183" s="69">
        <f t="shared" si="372"/>
        <v>0</v>
      </c>
      <c r="J1183" s="69">
        <f t="shared" si="373"/>
        <v>0</v>
      </c>
      <c r="K1183" s="69">
        <f t="shared" si="374"/>
        <v>0</v>
      </c>
      <c r="L1183" s="69">
        <f t="shared" si="375"/>
        <v>0</v>
      </c>
      <c r="M1183" s="69"/>
      <c r="N1183" s="72"/>
      <c r="O1183" s="8"/>
    </row>
    <row r="1184" spans="1:15" s="9" customFormat="1" ht="12.75" customHeight="1">
      <c r="A1184" s="268"/>
      <c r="B1184" s="75" t="s">
        <v>1943</v>
      </c>
      <c r="C1184" s="75">
        <v>90451</v>
      </c>
      <c r="D1184" s="77" t="s">
        <v>544</v>
      </c>
      <c r="E1184" s="74" t="s">
        <v>344</v>
      </c>
      <c r="F1184" s="68">
        <v>74</v>
      </c>
      <c r="G1184" s="68"/>
      <c r="H1184" s="68"/>
      <c r="I1184" s="68">
        <f t="shared" si="372"/>
        <v>0</v>
      </c>
      <c r="J1184" s="68">
        <f t="shared" si="373"/>
        <v>0</v>
      </c>
      <c r="K1184" s="68">
        <f t="shared" si="374"/>
        <v>0</v>
      </c>
      <c r="L1184" s="68">
        <f t="shared" si="375"/>
        <v>0</v>
      </c>
      <c r="M1184" s="68"/>
      <c r="N1184" s="72"/>
      <c r="O1184" s="8"/>
    </row>
    <row r="1185" spans="1:15" s="9" customFormat="1" ht="12.75" customHeight="1">
      <c r="A1185" s="268"/>
      <c r="B1185" s="75" t="s">
        <v>1944</v>
      </c>
      <c r="C1185" s="75">
        <v>90409</v>
      </c>
      <c r="D1185" s="77" t="s">
        <v>502</v>
      </c>
      <c r="E1185" s="74" t="s">
        <v>245</v>
      </c>
      <c r="F1185" s="68">
        <v>74</v>
      </c>
      <c r="G1185" s="68"/>
      <c r="H1185" s="68"/>
      <c r="I1185" s="68">
        <f t="shared" si="372"/>
        <v>0</v>
      </c>
      <c r="J1185" s="68">
        <f t="shared" si="373"/>
        <v>0</v>
      </c>
      <c r="K1185" s="68">
        <f t="shared" si="374"/>
        <v>0</v>
      </c>
      <c r="L1185" s="68">
        <f t="shared" si="375"/>
        <v>0</v>
      </c>
      <c r="M1185" s="68"/>
      <c r="N1185" s="72"/>
      <c r="O1185" s="8"/>
    </row>
    <row r="1186" spans="1:15" s="9" customFormat="1" ht="12.75" customHeight="1">
      <c r="A1186" s="268"/>
      <c r="B1186" s="75" t="s">
        <v>1945</v>
      </c>
      <c r="C1186" s="75">
        <v>90423</v>
      </c>
      <c r="D1186" s="77" t="s">
        <v>516</v>
      </c>
      <c r="E1186" s="74" t="s">
        <v>345</v>
      </c>
      <c r="F1186" s="68">
        <v>50</v>
      </c>
      <c r="G1186" s="68"/>
      <c r="H1186" s="68"/>
      <c r="I1186" s="68">
        <f t="shared" ref="I1186:I1188" si="380">IF(F1186="","",G1186+H1186)</f>
        <v>0</v>
      </c>
      <c r="J1186" s="68">
        <f t="shared" ref="J1186:J1188" si="381">IF(F1186="","",ROUND((F1186*G1186),2))</f>
        <v>0</v>
      </c>
      <c r="K1186" s="68">
        <f t="shared" ref="K1186:K1188" si="382">IF(F1186="","",ROUND((F1186*H1186),2))</f>
        <v>0</v>
      </c>
      <c r="L1186" s="68">
        <f t="shared" ref="L1186:L1188" si="383">IF(F1186="","",ROUND((F1186*I1186),2))</f>
        <v>0</v>
      </c>
      <c r="M1186" s="68"/>
      <c r="N1186" s="72"/>
      <c r="O1186" s="8"/>
    </row>
    <row r="1187" spans="1:15" s="9" customFormat="1" ht="12.75" customHeight="1">
      <c r="A1187" s="268"/>
      <c r="B1187" s="75" t="s">
        <v>1946</v>
      </c>
      <c r="C1187" s="75">
        <v>90452</v>
      </c>
      <c r="D1187" s="77" t="s">
        <v>545</v>
      </c>
      <c r="E1187" s="74" t="s">
        <v>344</v>
      </c>
      <c r="F1187" s="68">
        <v>10</v>
      </c>
      <c r="G1187" s="68"/>
      <c r="H1187" s="68"/>
      <c r="I1187" s="68">
        <f t="shared" si="380"/>
        <v>0</v>
      </c>
      <c r="J1187" s="68">
        <f t="shared" si="381"/>
        <v>0</v>
      </c>
      <c r="K1187" s="68">
        <f t="shared" si="382"/>
        <v>0</v>
      </c>
      <c r="L1187" s="68">
        <f t="shared" si="383"/>
        <v>0</v>
      </c>
      <c r="M1187" s="68"/>
      <c r="N1187" s="72"/>
      <c r="O1187" s="8"/>
    </row>
    <row r="1188" spans="1:15" s="9" customFormat="1" ht="12.75" customHeight="1">
      <c r="A1188" s="268"/>
      <c r="B1188" s="75" t="s">
        <v>1947</v>
      </c>
      <c r="C1188" s="75">
        <v>90408</v>
      </c>
      <c r="D1188" s="77" t="s">
        <v>501</v>
      </c>
      <c r="E1188" s="74" t="s">
        <v>245</v>
      </c>
      <c r="F1188" s="68">
        <v>10</v>
      </c>
      <c r="G1188" s="68"/>
      <c r="H1188" s="68"/>
      <c r="I1188" s="68">
        <f t="shared" si="380"/>
        <v>0</v>
      </c>
      <c r="J1188" s="68">
        <f t="shared" si="381"/>
        <v>0</v>
      </c>
      <c r="K1188" s="68">
        <f t="shared" si="382"/>
        <v>0</v>
      </c>
      <c r="L1188" s="68">
        <f t="shared" si="383"/>
        <v>0</v>
      </c>
      <c r="M1188" s="68"/>
      <c r="N1188" s="72"/>
      <c r="O1188" s="8"/>
    </row>
    <row r="1189" spans="1:15" s="9" customFormat="1" ht="12" customHeight="1">
      <c r="A1189" s="268"/>
      <c r="B1189" s="75" t="s">
        <v>1948</v>
      </c>
      <c r="C1189" s="75"/>
      <c r="D1189" s="275" t="s">
        <v>1950</v>
      </c>
      <c r="E1189" s="76"/>
      <c r="F1189" s="68"/>
      <c r="G1189" s="68"/>
      <c r="H1189" s="68"/>
      <c r="I1189" s="68" t="str">
        <f t="shared" ref="I1189:I1249" si="384">IF(F1189="","",G1189+H1189)</f>
        <v/>
      </c>
      <c r="J1189" s="68" t="str">
        <f t="shared" ref="J1189:J1249" si="385">IF(F1189="","",ROUND((F1189*G1189),2))</f>
        <v/>
      </c>
      <c r="K1189" s="68" t="str">
        <f t="shared" ref="K1189:K1249" si="386">IF(F1189="","",ROUND((F1189*H1189),2))</f>
        <v/>
      </c>
      <c r="L1189" s="68" t="str">
        <f t="shared" ref="L1189:L1249" si="387">IF(F1189="","",ROUND((F1189*I1189),2))</f>
        <v/>
      </c>
      <c r="M1189" s="68"/>
      <c r="N1189" s="72"/>
      <c r="O1189" s="8"/>
    </row>
    <row r="1190" spans="1:15" s="9" customFormat="1" ht="36">
      <c r="A1190" s="268"/>
      <c r="B1190" s="75" t="s">
        <v>1949</v>
      </c>
      <c r="C1190" s="75">
        <v>90372</v>
      </c>
      <c r="D1190" s="77" t="s">
        <v>466</v>
      </c>
      <c r="E1190" s="74" t="s">
        <v>344</v>
      </c>
      <c r="F1190" s="68">
        <v>1</v>
      </c>
      <c r="G1190" s="68"/>
      <c r="H1190" s="68"/>
      <c r="I1190" s="68">
        <f t="shared" si="384"/>
        <v>0</v>
      </c>
      <c r="J1190" s="68">
        <f t="shared" si="385"/>
        <v>0</v>
      </c>
      <c r="K1190" s="68">
        <f t="shared" si="386"/>
        <v>0</v>
      </c>
      <c r="L1190" s="68">
        <f t="shared" si="387"/>
        <v>0</v>
      </c>
      <c r="M1190" s="68"/>
      <c r="N1190" s="72"/>
      <c r="O1190" s="8"/>
    </row>
    <row r="1191" spans="1:15" s="9" customFormat="1" ht="24">
      <c r="A1191" s="268"/>
      <c r="B1191" s="75" t="s">
        <v>1951</v>
      </c>
      <c r="C1191" s="75">
        <v>90320</v>
      </c>
      <c r="D1191" s="77" t="s">
        <v>446</v>
      </c>
      <c r="E1191" s="74" t="s">
        <v>344</v>
      </c>
      <c r="F1191" s="68">
        <v>4</v>
      </c>
      <c r="G1191" s="68"/>
      <c r="H1191" s="68"/>
      <c r="I1191" s="68">
        <f t="shared" si="384"/>
        <v>0</v>
      </c>
      <c r="J1191" s="68">
        <f t="shared" si="385"/>
        <v>0</v>
      </c>
      <c r="K1191" s="68">
        <f t="shared" si="386"/>
        <v>0</v>
      </c>
      <c r="L1191" s="68">
        <f t="shared" si="387"/>
        <v>0</v>
      </c>
      <c r="M1191" s="68"/>
      <c r="N1191" s="72"/>
      <c r="O1191" s="8"/>
    </row>
    <row r="1192" spans="1:15" s="9" customFormat="1" ht="12.75" customHeight="1">
      <c r="A1192" s="268"/>
      <c r="B1192" s="75" t="s">
        <v>1952</v>
      </c>
      <c r="C1192" s="75">
        <v>90311</v>
      </c>
      <c r="D1192" s="77" t="s">
        <v>442</v>
      </c>
      <c r="E1192" s="74" t="s">
        <v>344</v>
      </c>
      <c r="F1192" s="68">
        <v>15</v>
      </c>
      <c r="G1192" s="68"/>
      <c r="H1192" s="68"/>
      <c r="I1192" s="68">
        <f t="shared" si="384"/>
        <v>0</v>
      </c>
      <c r="J1192" s="68">
        <f t="shared" si="385"/>
        <v>0</v>
      </c>
      <c r="K1192" s="68">
        <f t="shared" si="386"/>
        <v>0</v>
      </c>
      <c r="L1192" s="68">
        <f t="shared" si="387"/>
        <v>0</v>
      </c>
      <c r="M1192" s="68"/>
      <c r="N1192" s="72"/>
      <c r="O1192" s="8"/>
    </row>
    <row r="1193" spans="1:15" s="9" customFormat="1" ht="12.75" customHeight="1">
      <c r="A1193" s="268"/>
      <c r="B1193" s="75" t="s">
        <v>1953</v>
      </c>
      <c r="C1193" s="75">
        <v>90301</v>
      </c>
      <c r="D1193" s="77" t="s">
        <v>440</v>
      </c>
      <c r="E1193" s="74" t="s">
        <v>344</v>
      </c>
      <c r="F1193" s="68">
        <v>30</v>
      </c>
      <c r="G1193" s="68"/>
      <c r="H1193" s="68"/>
      <c r="I1193" s="68">
        <f t="shared" si="384"/>
        <v>0</v>
      </c>
      <c r="J1193" s="68">
        <f t="shared" si="385"/>
        <v>0</v>
      </c>
      <c r="K1193" s="68">
        <f t="shared" si="386"/>
        <v>0</v>
      </c>
      <c r="L1193" s="68">
        <f t="shared" si="387"/>
        <v>0</v>
      </c>
      <c r="M1193" s="68"/>
      <c r="N1193" s="72"/>
      <c r="O1193" s="8"/>
    </row>
    <row r="1194" spans="1:15" s="9" customFormat="1" ht="12.75" customHeight="1">
      <c r="A1194" s="268"/>
      <c r="B1194" s="75" t="s">
        <v>1954</v>
      </c>
      <c r="C1194" s="75">
        <v>90319</v>
      </c>
      <c r="D1194" s="77" t="s">
        <v>445</v>
      </c>
      <c r="E1194" s="74" t="s">
        <v>344</v>
      </c>
      <c r="F1194" s="68">
        <v>4</v>
      </c>
      <c r="G1194" s="68"/>
      <c r="H1194" s="68"/>
      <c r="I1194" s="68">
        <f t="shared" si="384"/>
        <v>0</v>
      </c>
      <c r="J1194" s="68">
        <f t="shared" si="385"/>
        <v>0</v>
      </c>
      <c r="K1194" s="68">
        <f t="shared" si="386"/>
        <v>0</v>
      </c>
      <c r="L1194" s="68">
        <f t="shared" si="387"/>
        <v>0</v>
      </c>
      <c r="M1194" s="68"/>
      <c r="N1194" s="72"/>
      <c r="O1194" s="8"/>
    </row>
    <row r="1195" spans="1:15" s="9" customFormat="1" ht="24">
      <c r="A1195" s="268"/>
      <c r="B1195" s="75" t="s">
        <v>1955</v>
      </c>
      <c r="C1195" s="75">
        <v>90344</v>
      </c>
      <c r="D1195" s="77" t="s">
        <v>449</v>
      </c>
      <c r="E1195" s="74" t="s">
        <v>344</v>
      </c>
      <c r="F1195" s="68">
        <v>2</v>
      </c>
      <c r="G1195" s="68"/>
      <c r="H1195" s="68"/>
      <c r="I1195" s="68">
        <f t="shared" si="384"/>
        <v>0</v>
      </c>
      <c r="J1195" s="68">
        <f t="shared" si="385"/>
        <v>0</v>
      </c>
      <c r="K1195" s="68">
        <f t="shared" si="386"/>
        <v>0</v>
      </c>
      <c r="L1195" s="68">
        <f t="shared" si="387"/>
        <v>0</v>
      </c>
      <c r="M1195" s="68"/>
      <c r="N1195" s="72"/>
      <c r="O1195" s="8"/>
    </row>
    <row r="1196" spans="1:15" s="9" customFormat="1" ht="24" customHeight="1">
      <c r="A1196" s="268"/>
      <c r="B1196" s="75" t="s">
        <v>1956</v>
      </c>
      <c r="C1196" s="75">
        <v>90036</v>
      </c>
      <c r="D1196" s="77" t="s">
        <v>386</v>
      </c>
      <c r="E1196" s="74" t="s">
        <v>345</v>
      </c>
      <c r="F1196" s="68">
        <v>60</v>
      </c>
      <c r="G1196" s="68"/>
      <c r="H1196" s="68"/>
      <c r="I1196" s="68">
        <f t="shared" si="384"/>
        <v>0</v>
      </c>
      <c r="J1196" s="68">
        <f t="shared" si="385"/>
        <v>0</v>
      </c>
      <c r="K1196" s="68">
        <f t="shared" si="386"/>
        <v>0</v>
      </c>
      <c r="L1196" s="68">
        <f t="shared" si="387"/>
        <v>0</v>
      </c>
      <c r="M1196" s="68"/>
      <c r="N1196" s="72"/>
      <c r="O1196" s="8"/>
    </row>
    <row r="1197" spans="1:15" s="9" customFormat="1" ht="12.75" customHeight="1">
      <c r="A1197" s="268"/>
      <c r="B1197" s="75" t="s">
        <v>1957</v>
      </c>
      <c r="C1197" s="75">
        <v>90064</v>
      </c>
      <c r="D1197" s="77" t="s">
        <v>391</v>
      </c>
      <c r="E1197" s="74" t="s">
        <v>345</v>
      </c>
      <c r="F1197" s="68">
        <v>800</v>
      </c>
      <c r="G1197" s="68"/>
      <c r="H1197" s="68"/>
      <c r="I1197" s="68">
        <f t="shared" si="384"/>
        <v>0</v>
      </c>
      <c r="J1197" s="68">
        <f t="shared" si="385"/>
        <v>0</v>
      </c>
      <c r="K1197" s="68">
        <f t="shared" si="386"/>
        <v>0</v>
      </c>
      <c r="L1197" s="68">
        <f t="shared" si="387"/>
        <v>0</v>
      </c>
      <c r="M1197" s="68"/>
      <c r="N1197" s="72"/>
      <c r="O1197" s="8"/>
    </row>
    <row r="1198" spans="1:15" s="9" customFormat="1" ht="24" customHeight="1">
      <c r="A1198" s="268"/>
      <c r="B1198" s="75" t="s">
        <v>1958</v>
      </c>
      <c r="C1198" s="75">
        <v>72935</v>
      </c>
      <c r="D1198" s="151" t="s">
        <v>48</v>
      </c>
      <c r="E1198" s="64" t="s">
        <v>345</v>
      </c>
      <c r="F1198" s="68">
        <v>64</v>
      </c>
      <c r="G1198" s="69"/>
      <c r="H1198" s="69"/>
      <c r="I1198" s="69">
        <f t="shared" si="384"/>
        <v>0</v>
      </c>
      <c r="J1198" s="69">
        <f t="shared" si="385"/>
        <v>0</v>
      </c>
      <c r="K1198" s="69">
        <f t="shared" si="386"/>
        <v>0</v>
      </c>
      <c r="L1198" s="69">
        <f t="shared" si="387"/>
        <v>0</v>
      </c>
      <c r="M1198" s="69"/>
      <c r="N1198" s="72"/>
      <c r="O1198" s="8"/>
    </row>
    <row r="1199" spans="1:15" s="9" customFormat="1" ht="12.75" customHeight="1">
      <c r="A1199" s="268"/>
      <c r="B1199" s="75" t="s">
        <v>1959</v>
      </c>
      <c r="C1199" s="75">
        <v>90451</v>
      </c>
      <c r="D1199" s="77" t="s">
        <v>544</v>
      </c>
      <c r="E1199" s="74" t="s">
        <v>344</v>
      </c>
      <c r="F1199" s="68">
        <v>44</v>
      </c>
      <c r="G1199" s="68"/>
      <c r="H1199" s="68"/>
      <c r="I1199" s="68">
        <f t="shared" si="384"/>
        <v>0</v>
      </c>
      <c r="J1199" s="68">
        <f t="shared" si="385"/>
        <v>0</v>
      </c>
      <c r="K1199" s="68">
        <f t="shared" si="386"/>
        <v>0</v>
      </c>
      <c r="L1199" s="68">
        <f t="shared" si="387"/>
        <v>0</v>
      </c>
      <c r="M1199" s="68"/>
      <c r="N1199" s="72"/>
      <c r="O1199" s="8"/>
    </row>
    <row r="1200" spans="1:15" s="9" customFormat="1" ht="12.75" customHeight="1">
      <c r="A1200" s="268"/>
      <c r="B1200" s="75" t="s">
        <v>1960</v>
      </c>
      <c r="C1200" s="75">
        <v>90409</v>
      </c>
      <c r="D1200" s="77" t="s">
        <v>502</v>
      </c>
      <c r="E1200" s="74" t="s">
        <v>245</v>
      </c>
      <c r="F1200" s="68">
        <v>44</v>
      </c>
      <c r="G1200" s="68"/>
      <c r="H1200" s="68"/>
      <c r="I1200" s="68">
        <f t="shared" si="384"/>
        <v>0</v>
      </c>
      <c r="J1200" s="68">
        <f t="shared" si="385"/>
        <v>0</v>
      </c>
      <c r="K1200" s="68">
        <f t="shared" si="386"/>
        <v>0</v>
      </c>
      <c r="L1200" s="68">
        <f t="shared" si="387"/>
        <v>0</v>
      </c>
      <c r="M1200" s="68"/>
      <c r="N1200" s="72"/>
      <c r="O1200" s="8"/>
    </row>
    <row r="1201" spans="1:15" s="9" customFormat="1" ht="12" customHeight="1">
      <c r="A1201" s="268"/>
      <c r="B1201" s="75" t="s">
        <v>1961</v>
      </c>
      <c r="C1201" s="75"/>
      <c r="D1201" s="275" t="s">
        <v>1963</v>
      </c>
      <c r="E1201" s="76"/>
      <c r="F1201" s="68"/>
      <c r="G1201" s="68"/>
      <c r="H1201" s="68"/>
      <c r="I1201" s="68" t="str">
        <f t="shared" si="384"/>
        <v/>
      </c>
      <c r="J1201" s="68" t="str">
        <f t="shared" si="385"/>
        <v/>
      </c>
      <c r="K1201" s="68" t="str">
        <f t="shared" si="386"/>
        <v/>
      </c>
      <c r="L1201" s="68" t="str">
        <f t="shared" si="387"/>
        <v/>
      </c>
      <c r="M1201" s="68"/>
      <c r="N1201" s="72"/>
      <c r="O1201" s="8"/>
    </row>
    <row r="1202" spans="1:15" s="9" customFormat="1" ht="24" customHeight="1">
      <c r="A1202" s="268"/>
      <c r="B1202" s="75" t="s">
        <v>1962</v>
      </c>
      <c r="C1202" s="75"/>
      <c r="D1202" s="275" t="s">
        <v>1965</v>
      </c>
      <c r="E1202" s="76"/>
      <c r="F1202" s="68"/>
      <c r="G1202" s="68"/>
      <c r="H1202" s="68"/>
      <c r="I1202" s="68" t="str">
        <f t="shared" si="384"/>
        <v/>
      </c>
      <c r="J1202" s="68" t="str">
        <f t="shared" si="385"/>
        <v/>
      </c>
      <c r="K1202" s="68" t="str">
        <f t="shared" si="386"/>
        <v/>
      </c>
      <c r="L1202" s="68" t="str">
        <f t="shared" si="387"/>
        <v/>
      </c>
      <c r="M1202" s="68"/>
      <c r="N1202" s="72"/>
      <c r="O1202" s="8"/>
    </row>
    <row r="1203" spans="1:15" s="9" customFormat="1" ht="24" customHeight="1">
      <c r="A1203" s="268"/>
      <c r="B1203" s="75" t="s">
        <v>1964</v>
      </c>
      <c r="C1203" s="75">
        <v>90385</v>
      </c>
      <c r="D1203" s="77" t="s">
        <v>478</v>
      </c>
      <c r="E1203" s="74" t="s">
        <v>344</v>
      </c>
      <c r="F1203" s="68">
        <v>14</v>
      </c>
      <c r="G1203" s="68"/>
      <c r="H1203" s="68"/>
      <c r="I1203" s="68">
        <f t="shared" si="384"/>
        <v>0</v>
      </c>
      <c r="J1203" s="68">
        <f t="shared" si="385"/>
        <v>0</v>
      </c>
      <c r="K1203" s="68">
        <f t="shared" si="386"/>
        <v>0</v>
      </c>
      <c r="L1203" s="68">
        <f t="shared" si="387"/>
        <v>0</v>
      </c>
      <c r="M1203" s="68"/>
      <c r="N1203" s="72"/>
      <c r="O1203" s="8"/>
    </row>
    <row r="1204" spans="1:15" s="9" customFormat="1" ht="12.75" customHeight="1">
      <c r="A1204" s="268"/>
      <c r="B1204" s="75" t="s">
        <v>1966</v>
      </c>
      <c r="C1204" s="75">
        <v>90384</v>
      </c>
      <c r="D1204" s="77" t="s">
        <v>477</v>
      </c>
      <c r="E1204" s="74" t="s">
        <v>344</v>
      </c>
      <c r="F1204" s="68">
        <v>8</v>
      </c>
      <c r="G1204" s="68"/>
      <c r="H1204" s="68"/>
      <c r="I1204" s="68">
        <f t="shared" si="384"/>
        <v>0</v>
      </c>
      <c r="J1204" s="68">
        <f t="shared" si="385"/>
        <v>0</v>
      </c>
      <c r="K1204" s="68">
        <f t="shared" si="386"/>
        <v>0</v>
      </c>
      <c r="L1204" s="68">
        <f t="shared" si="387"/>
        <v>0</v>
      </c>
      <c r="M1204" s="68"/>
      <c r="N1204" s="72"/>
      <c r="O1204" s="8"/>
    </row>
    <row r="1205" spans="1:15" s="9" customFormat="1" ht="24" customHeight="1">
      <c r="A1205" s="268"/>
      <c r="B1205" s="75" t="s">
        <v>1967</v>
      </c>
      <c r="C1205" s="75">
        <v>90386</v>
      </c>
      <c r="D1205" s="77" t="s">
        <v>479</v>
      </c>
      <c r="E1205" s="74" t="s">
        <v>344</v>
      </c>
      <c r="F1205" s="68">
        <v>3</v>
      </c>
      <c r="G1205" s="68"/>
      <c r="H1205" s="68"/>
      <c r="I1205" s="68">
        <f t="shared" si="384"/>
        <v>0</v>
      </c>
      <c r="J1205" s="68">
        <f t="shared" si="385"/>
        <v>0</v>
      </c>
      <c r="K1205" s="68">
        <f t="shared" si="386"/>
        <v>0</v>
      </c>
      <c r="L1205" s="68">
        <f t="shared" si="387"/>
        <v>0</v>
      </c>
      <c r="M1205" s="68"/>
      <c r="N1205" s="72"/>
      <c r="O1205" s="8"/>
    </row>
    <row r="1206" spans="1:15" s="9" customFormat="1" ht="24" customHeight="1">
      <c r="A1206" s="268"/>
      <c r="B1206" s="75" t="s">
        <v>1968</v>
      </c>
      <c r="C1206" s="75">
        <v>90383</v>
      </c>
      <c r="D1206" s="77" t="s">
        <v>476</v>
      </c>
      <c r="E1206" s="74" t="s">
        <v>344</v>
      </c>
      <c r="F1206" s="68">
        <v>2</v>
      </c>
      <c r="G1206" s="68"/>
      <c r="H1206" s="68"/>
      <c r="I1206" s="68">
        <f t="shared" si="384"/>
        <v>0</v>
      </c>
      <c r="J1206" s="68">
        <f t="shared" si="385"/>
        <v>0</v>
      </c>
      <c r="K1206" s="68">
        <f t="shared" si="386"/>
        <v>0</v>
      </c>
      <c r="L1206" s="68">
        <f t="shared" si="387"/>
        <v>0</v>
      </c>
      <c r="M1206" s="68"/>
      <c r="N1206" s="72"/>
      <c r="O1206" s="8"/>
    </row>
    <row r="1207" spans="1:15" s="9" customFormat="1" ht="24" customHeight="1">
      <c r="A1207" s="268"/>
      <c r="B1207" s="75" t="s">
        <v>1969</v>
      </c>
      <c r="C1207" s="75">
        <v>90146</v>
      </c>
      <c r="D1207" s="77" t="s">
        <v>406</v>
      </c>
      <c r="E1207" s="74" t="s">
        <v>345</v>
      </c>
      <c r="F1207" s="68">
        <v>54</v>
      </c>
      <c r="G1207" s="68"/>
      <c r="H1207" s="68"/>
      <c r="I1207" s="68">
        <f t="shared" si="384"/>
        <v>0</v>
      </c>
      <c r="J1207" s="68">
        <f t="shared" si="385"/>
        <v>0</v>
      </c>
      <c r="K1207" s="68">
        <f t="shared" si="386"/>
        <v>0</v>
      </c>
      <c r="L1207" s="68">
        <f t="shared" si="387"/>
        <v>0</v>
      </c>
      <c r="M1207" s="68"/>
      <c r="N1207" s="72"/>
      <c r="O1207" s="8"/>
    </row>
    <row r="1208" spans="1:15" s="9" customFormat="1" ht="12" customHeight="1">
      <c r="A1208" s="268"/>
      <c r="B1208" s="75" t="s">
        <v>1970</v>
      </c>
      <c r="C1208" s="75">
        <v>83387</v>
      </c>
      <c r="D1208" s="151" t="s">
        <v>57</v>
      </c>
      <c r="E1208" s="64" t="s">
        <v>344</v>
      </c>
      <c r="F1208" s="68">
        <v>25</v>
      </c>
      <c r="G1208" s="69"/>
      <c r="H1208" s="69"/>
      <c r="I1208" s="69">
        <f t="shared" si="384"/>
        <v>0</v>
      </c>
      <c r="J1208" s="69">
        <f t="shared" si="385"/>
        <v>0</v>
      </c>
      <c r="K1208" s="69">
        <f t="shared" si="386"/>
        <v>0</v>
      </c>
      <c r="L1208" s="69">
        <f t="shared" si="387"/>
        <v>0</v>
      </c>
      <c r="M1208" s="69"/>
      <c r="N1208" s="72"/>
      <c r="O1208" s="8"/>
    </row>
    <row r="1209" spans="1:15" s="9" customFormat="1" ht="24" customHeight="1">
      <c r="A1209" s="268"/>
      <c r="B1209" s="75" t="s">
        <v>1971</v>
      </c>
      <c r="C1209" s="75">
        <v>72935</v>
      </c>
      <c r="D1209" s="151" t="s">
        <v>48</v>
      </c>
      <c r="E1209" s="64" t="s">
        <v>345</v>
      </c>
      <c r="F1209" s="68">
        <v>500</v>
      </c>
      <c r="G1209" s="69"/>
      <c r="H1209" s="69"/>
      <c r="I1209" s="69">
        <f t="shared" si="384"/>
        <v>0</v>
      </c>
      <c r="J1209" s="69">
        <f t="shared" si="385"/>
        <v>0</v>
      </c>
      <c r="K1209" s="69">
        <f t="shared" si="386"/>
        <v>0</v>
      </c>
      <c r="L1209" s="69">
        <f t="shared" si="387"/>
        <v>0</v>
      </c>
      <c r="M1209" s="69"/>
      <c r="N1209" s="149"/>
      <c r="O1209" s="8"/>
    </row>
    <row r="1210" spans="1:15" s="9" customFormat="1" ht="12.75" customHeight="1">
      <c r="A1210" s="268"/>
      <c r="B1210" s="75" t="s">
        <v>1972</v>
      </c>
      <c r="C1210" s="75">
        <v>90451</v>
      </c>
      <c r="D1210" s="77" t="s">
        <v>544</v>
      </c>
      <c r="E1210" s="74" t="s">
        <v>344</v>
      </c>
      <c r="F1210" s="68">
        <v>50</v>
      </c>
      <c r="G1210" s="68"/>
      <c r="H1210" s="68"/>
      <c r="I1210" s="68">
        <f t="shared" si="384"/>
        <v>0</v>
      </c>
      <c r="J1210" s="68">
        <f t="shared" si="385"/>
        <v>0</v>
      </c>
      <c r="K1210" s="68">
        <f t="shared" si="386"/>
        <v>0</v>
      </c>
      <c r="L1210" s="68">
        <f t="shared" si="387"/>
        <v>0</v>
      </c>
      <c r="M1210" s="68"/>
      <c r="N1210" s="72"/>
      <c r="O1210" s="8"/>
    </row>
    <row r="1211" spans="1:15" s="9" customFormat="1" ht="12.75" customHeight="1">
      <c r="A1211" s="268"/>
      <c r="B1211" s="75" t="s">
        <v>1973</v>
      </c>
      <c r="C1211" s="75">
        <v>90409</v>
      </c>
      <c r="D1211" s="77" t="s">
        <v>502</v>
      </c>
      <c r="E1211" s="74" t="s">
        <v>245</v>
      </c>
      <c r="F1211" s="68">
        <v>50</v>
      </c>
      <c r="G1211" s="68"/>
      <c r="H1211" s="68"/>
      <c r="I1211" s="68">
        <f t="shared" si="384"/>
        <v>0</v>
      </c>
      <c r="J1211" s="68">
        <f t="shared" si="385"/>
        <v>0</v>
      </c>
      <c r="K1211" s="68">
        <f t="shared" si="386"/>
        <v>0</v>
      </c>
      <c r="L1211" s="68">
        <f t="shared" si="387"/>
        <v>0</v>
      </c>
      <c r="M1211" s="68"/>
      <c r="N1211" s="72"/>
      <c r="O1211" s="8"/>
    </row>
    <row r="1212" spans="1:15" s="9" customFormat="1" ht="12" customHeight="1">
      <c r="A1212" s="268"/>
      <c r="B1212" s="75" t="s">
        <v>1974</v>
      </c>
      <c r="C1212" s="75"/>
      <c r="D1212" s="275" t="s">
        <v>1976</v>
      </c>
      <c r="E1212" s="76"/>
      <c r="F1212" s="68"/>
      <c r="G1212" s="68"/>
      <c r="H1212" s="68"/>
      <c r="I1212" s="68" t="str">
        <f t="shared" si="384"/>
        <v/>
      </c>
      <c r="J1212" s="68" t="str">
        <f t="shared" si="385"/>
        <v/>
      </c>
      <c r="K1212" s="68" t="str">
        <f t="shared" si="386"/>
        <v/>
      </c>
      <c r="L1212" s="68" t="str">
        <f t="shared" si="387"/>
        <v/>
      </c>
      <c r="M1212" s="68"/>
      <c r="N1212" s="72"/>
      <c r="O1212" s="8"/>
    </row>
    <row r="1213" spans="1:15" s="9" customFormat="1" ht="12.75" customHeight="1">
      <c r="A1213" s="268"/>
      <c r="B1213" s="75" t="s">
        <v>1975</v>
      </c>
      <c r="C1213" s="75">
        <v>90032</v>
      </c>
      <c r="D1213" s="77" t="s">
        <v>384</v>
      </c>
      <c r="E1213" s="74" t="s">
        <v>344</v>
      </c>
      <c r="F1213" s="68">
        <v>20</v>
      </c>
      <c r="G1213" s="68"/>
      <c r="H1213" s="68"/>
      <c r="I1213" s="68">
        <f>IF(F1213="","",G1213+H1213)</f>
        <v>0</v>
      </c>
      <c r="J1213" s="68">
        <f>IF(F1213="","",ROUND((F1213*G1213),2))</f>
        <v>0</v>
      </c>
      <c r="K1213" s="68">
        <f>IF(F1213="","",ROUND((F1213*H1213),2))</f>
        <v>0</v>
      </c>
      <c r="L1213" s="68">
        <f>IF(F1213="","",ROUND((F1213*I1213),2))</f>
        <v>0</v>
      </c>
      <c r="M1213" s="68"/>
      <c r="N1213" s="72"/>
      <c r="O1213" s="8"/>
    </row>
    <row r="1214" spans="1:15" s="9" customFormat="1" ht="12" customHeight="1">
      <c r="A1214" s="268"/>
      <c r="B1214" s="75" t="s">
        <v>1977</v>
      </c>
      <c r="C1214" s="75">
        <v>72254</v>
      </c>
      <c r="D1214" s="151" t="s">
        <v>200</v>
      </c>
      <c r="E1214" s="64" t="s">
        <v>345</v>
      </c>
      <c r="F1214" s="68">
        <v>500</v>
      </c>
      <c r="G1214" s="69"/>
      <c r="H1214" s="69"/>
      <c r="I1214" s="69">
        <f t="shared" ref="I1214:I1215" si="388">IF(F1214="","",G1214+H1214)</f>
        <v>0</v>
      </c>
      <c r="J1214" s="69">
        <f t="shared" ref="J1214:J1215" si="389">IF(F1214="","",ROUND((F1214*G1214),2))</f>
        <v>0</v>
      </c>
      <c r="K1214" s="69">
        <f t="shared" ref="K1214:K1215" si="390">IF(F1214="","",ROUND((F1214*H1214),2))</f>
        <v>0</v>
      </c>
      <c r="L1214" s="69">
        <f t="shared" ref="L1214:L1215" si="391">IF(F1214="","",ROUND((F1214*I1214),2))</f>
        <v>0</v>
      </c>
      <c r="M1214" s="69"/>
      <c r="N1214" s="72"/>
      <c r="O1214" s="8"/>
    </row>
    <row r="1215" spans="1:15" s="9" customFormat="1" ht="12" customHeight="1">
      <c r="A1215" s="268"/>
      <c r="B1215" s="75" t="s">
        <v>1978</v>
      </c>
      <c r="C1215" s="75">
        <v>72253</v>
      </c>
      <c r="D1215" s="151" t="s">
        <v>199</v>
      </c>
      <c r="E1215" s="64" t="s">
        <v>345</v>
      </c>
      <c r="F1215" s="68">
        <v>200</v>
      </c>
      <c r="G1215" s="69"/>
      <c r="H1215" s="69"/>
      <c r="I1215" s="69">
        <f t="shared" si="388"/>
        <v>0</v>
      </c>
      <c r="J1215" s="69">
        <f t="shared" si="389"/>
        <v>0</v>
      </c>
      <c r="K1215" s="69">
        <f t="shared" si="390"/>
        <v>0</v>
      </c>
      <c r="L1215" s="69">
        <f t="shared" si="391"/>
        <v>0</v>
      </c>
      <c r="M1215" s="69"/>
      <c r="N1215" s="72"/>
      <c r="O1215" s="8"/>
    </row>
    <row r="1216" spans="1:15" s="9" customFormat="1" ht="36" customHeight="1">
      <c r="A1216" s="268"/>
      <c r="B1216" s="75" t="s">
        <v>1979</v>
      </c>
      <c r="C1216" s="75">
        <v>90045</v>
      </c>
      <c r="D1216" s="77" t="s">
        <v>387</v>
      </c>
      <c r="E1216" s="74" t="s">
        <v>344</v>
      </c>
      <c r="F1216" s="68">
        <v>200</v>
      </c>
      <c r="G1216" s="68"/>
      <c r="H1216" s="68"/>
      <c r="I1216" s="68">
        <f t="shared" si="384"/>
        <v>0</v>
      </c>
      <c r="J1216" s="68">
        <f t="shared" si="385"/>
        <v>0</v>
      </c>
      <c r="K1216" s="68">
        <f t="shared" si="386"/>
        <v>0</v>
      </c>
      <c r="L1216" s="68">
        <f t="shared" si="387"/>
        <v>0</v>
      </c>
      <c r="M1216" s="68"/>
      <c r="N1216" s="72"/>
      <c r="O1216" s="8"/>
    </row>
    <row r="1217" spans="1:15" s="9" customFormat="1" ht="12.75" customHeight="1">
      <c r="A1217" s="268"/>
      <c r="B1217" s="75" t="s">
        <v>1980</v>
      </c>
      <c r="C1217" s="75">
        <v>90401</v>
      </c>
      <c r="D1217" s="77" t="s">
        <v>494</v>
      </c>
      <c r="E1217" s="74" t="s">
        <v>344</v>
      </c>
      <c r="F1217" s="68">
        <v>1500</v>
      </c>
      <c r="G1217" s="68"/>
      <c r="H1217" s="68"/>
      <c r="I1217" s="68">
        <f t="shared" si="384"/>
        <v>0</v>
      </c>
      <c r="J1217" s="68">
        <f t="shared" si="385"/>
        <v>0</v>
      </c>
      <c r="K1217" s="68">
        <f t="shared" si="386"/>
        <v>0</v>
      </c>
      <c r="L1217" s="68">
        <f t="shared" si="387"/>
        <v>0</v>
      </c>
      <c r="M1217" s="68"/>
      <c r="N1217" s="72"/>
      <c r="O1217" s="8"/>
    </row>
    <row r="1218" spans="1:15" s="9" customFormat="1" ht="12" customHeight="1">
      <c r="A1218" s="268"/>
      <c r="B1218" s="75" t="s">
        <v>1981</v>
      </c>
      <c r="C1218" s="75">
        <v>68069</v>
      </c>
      <c r="D1218" s="151" t="s">
        <v>197</v>
      </c>
      <c r="E1218" s="64" t="s">
        <v>344</v>
      </c>
      <c r="F1218" s="68">
        <v>79</v>
      </c>
      <c r="G1218" s="69"/>
      <c r="H1218" s="69"/>
      <c r="I1218" s="69">
        <f t="shared" si="384"/>
        <v>0</v>
      </c>
      <c r="J1218" s="69">
        <f t="shared" si="385"/>
        <v>0</v>
      </c>
      <c r="K1218" s="69">
        <f t="shared" si="386"/>
        <v>0</v>
      </c>
      <c r="L1218" s="69">
        <f t="shared" si="387"/>
        <v>0</v>
      </c>
      <c r="M1218" s="69"/>
      <c r="N1218" s="72"/>
      <c r="O1218" s="8"/>
    </row>
    <row r="1219" spans="1:15" s="9" customFormat="1" ht="12">
      <c r="A1219" s="268"/>
      <c r="B1219" s="75" t="s">
        <v>1982</v>
      </c>
      <c r="C1219" s="75">
        <v>90456</v>
      </c>
      <c r="D1219" s="77" t="s">
        <v>549</v>
      </c>
      <c r="E1219" s="74" t="s">
        <v>344</v>
      </c>
      <c r="F1219" s="68">
        <v>116</v>
      </c>
      <c r="G1219" s="68"/>
      <c r="H1219" s="68"/>
      <c r="I1219" s="68">
        <f t="shared" si="384"/>
        <v>0</v>
      </c>
      <c r="J1219" s="68">
        <f t="shared" si="385"/>
        <v>0</v>
      </c>
      <c r="K1219" s="68">
        <f t="shared" si="386"/>
        <v>0</v>
      </c>
      <c r="L1219" s="68">
        <f t="shared" si="387"/>
        <v>0</v>
      </c>
      <c r="M1219" s="68"/>
      <c r="N1219" s="72"/>
      <c r="O1219" s="8"/>
    </row>
    <row r="1220" spans="1:15" s="9" customFormat="1" ht="12">
      <c r="A1220" s="268"/>
      <c r="B1220" s="75" t="s">
        <v>1983</v>
      </c>
      <c r="C1220" s="75">
        <v>90399</v>
      </c>
      <c r="D1220" s="77" t="s">
        <v>492</v>
      </c>
      <c r="E1220" s="74" t="s">
        <v>345</v>
      </c>
      <c r="F1220" s="68">
        <v>750</v>
      </c>
      <c r="G1220" s="68"/>
      <c r="H1220" s="68"/>
      <c r="I1220" s="68">
        <f t="shared" si="384"/>
        <v>0</v>
      </c>
      <c r="J1220" s="68">
        <f t="shared" si="385"/>
        <v>0</v>
      </c>
      <c r="K1220" s="68">
        <f t="shared" si="386"/>
        <v>0</v>
      </c>
      <c r="L1220" s="68">
        <f t="shared" si="387"/>
        <v>0</v>
      </c>
      <c r="M1220" s="68"/>
      <c r="N1220" s="72"/>
      <c r="O1220" s="8"/>
    </row>
    <row r="1221" spans="1:15" s="9" customFormat="1" ht="12.75" customHeight="1">
      <c r="A1221" s="268"/>
      <c r="B1221" s="75" t="s">
        <v>1984</v>
      </c>
      <c r="C1221" s="75">
        <v>90047</v>
      </c>
      <c r="D1221" s="77" t="s">
        <v>388</v>
      </c>
      <c r="E1221" s="74" t="s">
        <v>344</v>
      </c>
      <c r="F1221" s="68">
        <v>99</v>
      </c>
      <c r="G1221" s="68"/>
      <c r="H1221" s="68"/>
      <c r="I1221" s="68">
        <f t="shared" si="384"/>
        <v>0</v>
      </c>
      <c r="J1221" s="68">
        <f t="shared" si="385"/>
        <v>0</v>
      </c>
      <c r="K1221" s="68">
        <f t="shared" si="386"/>
        <v>0</v>
      </c>
      <c r="L1221" s="68">
        <f t="shared" si="387"/>
        <v>0</v>
      </c>
      <c r="M1221" s="68"/>
      <c r="N1221" s="72"/>
      <c r="O1221" s="8"/>
    </row>
    <row r="1222" spans="1:15" s="9" customFormat="1" ht="12" customHeight="1">
      <c r="A1222" s="268"/>
      <c r="B1222" s="75" t="s">
        <v>1985</v>
      </c>
      <c r="C1222" s="75">
        <v>72251</v>
      </c>
      <c r="D1222" s="151" t="s">
        <v>198</v>
      </c>
      <c r="E1222" s="64" t="s">
        <v>345</v>
      </c>
      <c r="F1222" s="68">
        <v>400</v>
      </c>
      <c r="G1222" s="69"/>
      <c r="H1222" s="69"/>
      <c r="I1222" s="69">
        <f t="shared" si="384"/>
        <v>0</v>
      </c>
      <c r="J1222" s="69">
        <f t="shared" si="385"/>
        <v>0</v>
      </c>
      <c r="K1222" s="69">
        <f t="shared" si="386"/>
        <v>0</v>
      </c>
      <c r="L1222" s="69">
        <f t="shared" si="387"/>
        <v>0</v>
      </c>
      <c r="M1222" s="69"/>
      <c r="N1222" s="72"/>
      <c r="O1222" s="8"/>
    </row>
    <row r="1223" spans="1:15" s="9" customFormat="1" ht="12">
      <c r="A1223" s="268"/>
      <c r="B1223" s="75" t="s">
        <v>1986</v>
      </c>
      <c r="C1223" s="75">
        <v>90400</v>
      </c>
      <c r="D1223" s="77" t="s">
        <v>493</v>
      </c>
      <c r="E1223" s="74" t="s">
        <v>344</v>
      </c>
      <c r="F1223" s="68">
        <v>1</v>
      </c>
      <c r="G1223" s="68"/>
      <c r="H1223" s="68"/>
      <c r="I1223" s="68">
        <f>IF(F1223="","",G1223+H1223)</f>
        <v>0</v>
      </c>
      <c r="J1223" s="68">
        <f>IF(F1223="","",ROUND((F1223*G1223),2))</f>
        <v>0</v>
      </c>
      <c r="K1223" s="68">
        <f>IF(F1223="","",ROUND((F1223*H1223),2))</f>
        <v>0</v>
      </c>
      <c r="L1223" s="68">
        <f>IF(F1223="","",ROUND((F1223*I1223),2))</f>
        <v>0</v>
      </c>
      <c r="M1223" s="68"/>
      <c r="N1223" s="72"/>
      <c r="O1223" s="8"/>
    </row>
    <row r="1224" spans="1:15" s="9" customFormat="1" ht="12" customHeight="1">
      <c r="A1224" s="268"/>
      <c r="B1224" s="74"/>
      <c r="C1224" s="74"/>
      <c r="D1224" s="77"/>
      <c r="E1224" s="76"/>
      <c r="F1224" s="68"/>
      <c r="G1224" s="68"/>
      <c r="H1224" s="68"/>
      <c r="I1224" s="68" t="str">
        <f t="shared" si="384"/>
        <v/>
      </c>
      <c r="J1224" s="68" t="str">
        <f t="shared" si="385"/>
        <v/>
      </c>
      <c r="K1224" s="68" t="str">
        <f t="shared" si="386"/>
        <v/>
      </c>
      <c r="L1224" s="68" t="str">
        <f t="shared" si="387"/>
        <v/>
      </c>
      <c r="M1224" s="68"/>
      <c r="N1224" s="72"/>
      <c r="O1224" s="8"/>
    </row>
    <row r="1225" spans="1:15" s="9" customFormat="1" ht="12" customHeight="1">
      <c r="A1225" s="268"/>
      <c r="B1225" s="63">
        <v>10</v>
      </c>
      <c r="C1225" s="62"/>
      <c r="D1225" s="273" t="s">
        <v>1987</v>
      </c>
      <c r="E1225" s="58"/>
      <c r="F1225" s="59"/>
      <c r="G1225" s="60"/>
      <c r="H1225" s="60"/>
      <c r="I1225" s="61" t="str">
        <f t="shared" si="384"/>
        <v/>
      </c>
      <c r="J1225" s="60" t="str">
        <f t="shared" si="385"/>
        <v/>
      </c>
      <c r="K1225" s="60" t="str">
        <f t="shared" si="386"/>
        <v/>
      </c>
      <c r="L1225" s="61" t="str">
        <f t="shared" si="387"/>
        <v/>
      </c>
      <c r="M1225" s="272">
        <f>SUM(L1226:L1362)</f>
        <v>0</v>
      </c>
      <c r="N1225" s="67"/>
      <c r="O1225" s="8"/>
    </row>
    <row r="1226" spans="1:15" s="9" customFormat="1" ht="12" customHeight="1">
      <c r="A1226" s="268"/>
      <c r="B1226" s="75" t="s">
        <v>1988</v>
      </c>
      <c r="C1226" s="75"/>
      <c r="D1226" s="275" t="s">
        <v>1989</v>
      </c>
      <c r="E1226" s="76"/>
      <c r="F1226" s="68"/>
      <c r="G1226" s="68"/>
      <c r="H1226" s="68"/>
      <c r="I1226" s="68" t="str">
        <f t="shared" si="384"/>
        <v/>
      </c>
      <c r="J1226" s="68" t="str">
        <f t="shared" si="385"/>
        <v/>
      </c>
      <c r="K1226" s="68" t="str">
        <f t="shared" si="386"/>
        <v/>
      </c>
      <c r="L1226" s="68" t="str">
        <f t="shared" si="387"/>
        <v/>
      </c>
      <c r="M1226" s="68"/>
      <c r="N1226" s="72"/>
      <c r="O1226" s="8"/>
    </row>
    <row r="1227" spans="1:15" s="9" customFormat="1" ht="24" customHeight="1">
      <c r="A1227" s="268"/>
      <c r="B1227" s="75" t="s">
        <v>1990</v>
      </c>
      <c r="C1227" s="75" t="s">
        <v>94</v>
      </c>
      <c r="D1227" s="77" t="s">
        <v>95</v>
      </c>
      <c r="E1227" s="74" t="s">
        <v>344</v>
      </c>
      <c r="F1227" s="68">
        <v>145</v>
      </c>
      <c r="G1227" s="68"/>
      <c r="H1227" s="68"/>
      <c r="I1227" s="68">
        <f t="shared" si="384"/>
        <v>0</v>
      </c>
      <c r="J1227" s="68">
        <f t="shared" si="385"/>
        <v>0</v>
      </c>
      <c r="K1227" s="68">
        <f t="shared" si="386"/>
        <v>0</v>
      </c>
      <c r="L1227" s="68">
        <f t="shared" si="387"/>
        <v>0</v>
      </c>
      <c r="M1227" s="68"/>
      <c r="N1227" s="72"/>
      <c r="O1227" s="8"/>
    </row>
    <row r="1228" spans="1:15" s="9" customFormat="1" ht="24" customHeight="1">
      <c r="A1228" s="268"/>
      <c r="B1228" s="75" t="s">
        <v>1991</v>
      </c>
      <c r="C1228" s="75" t="s">
        <v>96</v>
      </c>
      <c r="D1228" s="77" t="s">
        <v>97</v>
      </c>
      <c r="E1228" s="74" t="s">
        <v>344</v>
      </c>
      <c r="F1228" s="68">
        <v>1</v>
      </c>
      <c r="G1228" s="68"/>
      <c r="H1228" s="68"/>
      <c r="I1228" s="68">
        <f t="shared" si="384"/>
        <v>0</v>
      </c>
      <c r="J1228" s="68">
        <f t="shared" si="385"/>
        <v>0</v>
      </c>
      <c r="K1228" s="68">
        <f t="shared" si="386"/>
        <v>0</v>
      </c>
      <c r="L1228" s="68">
        <f t="shared" si="387"/>
        <v>0</v>
      </c>
      <c r="M1228" s="68"/>
      <c r="N1228" s="72"/>
      <c r="O1228" s="8"/>
    </row>
    <row r="1229" spans="1:15" s="9" customFormat="1" ht="12" customHeight="1">
      <c r="A1229" s="268"/>
      <c r="B1229" s="75" t="s">
        <v>1992</v>
      </c>
      <c r="C1229" s="75" t="s">
        <v>98</v>
      </c>
      <c r="D1229" s="77" t="s">
        <v>99</v>
      </c>
      <c r="E1229" s="74" t="s">
        <v>344</v>
      </c>
      <c r="F1229" s="68">
        <v>2</v>
      </c>
      <c r="G1229" s="68"/>
      <c r="H1229" s="68"/>
      <c r="I1229" s="68">
        <f t="shared" si="384"/>
        <v>0</v>
      </c>
      <c r="J1229" s="68">
        <f t="shared" si="385"/>
        <v>0</v>
      </c>
      <c r="K1229" s="68">
        <f t="shared" si="386"/>
        <v>0</v>
      </c>
      <c r="L1229" s="68">
        <f t="shared" si="387"/>
        <v>0</v>
      </c>
      <c r="M1229" s="68"/>
      <c r="N1229" s="72"/>
      <c r="O1229" s="8"/>
    </row>
    <row r="1230" spans="1:15" s="9" customFormat="1" ht="12" customHeight="1">
      <c r="A1230" s="268"/>
      <c r="B1230" s="75" t="s">
        <v>1993</v>
      </c>
      <c r="C1230" s="75" t="s">
        <v>100</v>
      </c>
      <c r="D1230" s="77" t="s">
        <v>101</v>
      </c>
      <c r="E1230" s="74" t="s">
        <v>344</v>
      </c>
      <c r="F1230" s="68">
        <v>11</v>
      </c>
      <c r="G1230" s="68"/>
      <c r="H1230" s="68"/>
      <c r="I1230" s="68">
        <f t="shared" si="384"/>
        <v>0</v>
      </c>
      <c r="J1230" s="68">
        <f t="shared" si="385"/>
        <v>0</v>
      </c>
      <c r="K1230" s="68">
        <f t="shared" si="386"/>
        <v>0</v>
      </c>
      <c r="L1230" s="68">
        <f t="shared" si="387"/>
        <v>0</v>
      </c>
      <c r="M1230" s="68"/>
      <c r="N1230" s="72"/>
      <c r="O1230" s="8"/>
    </row>
    <row r="1231" spans="1:15" s="9" customFormat="1" ht="12" customHeight="1">
      <c r="A1231" s="268"/>
      <c r="B1231" s="75" t="s">
        <v>1994</v>
      </c>
      <c r="C1231" s="75" t="s">
        <v>102</v>
      </c>
      <c r="D1231" s="77" t="s">
        <v>179</v>
      </c>
      <c r="E1231" s="74" t="s">
        <v>344</v>
      </c>
      <c r="F1231" s="68">
        <v>2</v>
      </c>
      <c r="G1231" s="68"/>
      <c r="H1231" s="68"/>
      <c r="I1231" s="68">
        <f t="shared" si="384"/>
        <v>0</v>
      </c>
      <c r="J1231" s="68">
        <f t="shared" si="385"/>
        <v>0</v>
      </c>
      <c r="K1231" s="68">
        <f t="shared" si="386"/>
        <v>0</v>
      </c>
      <c r="L1231" s="68">
        <f t="shared" si="387"/>
        <v>0</v>
      </c>
      <c r="M1231" s="68"/>
      <c r="N1231" s="72"/>
      <c r="O1231" s="8"/>
    </row>
    <row r="1232" spans="1:15" s="9" customFormat="1" ht="12" customHeight="1">
      <c r="A1232" s="268"/>
      <c r="B1232" s="75" t="s">
        <v>1995</v>
      </c>
      <c r="C1232" s="75" t="s">
        <v>180</v>
      </c>
      <c r="D1232" s="77" t="s">
        <v>181</v>
      </c>
      <c r="E1232" s="74" t="s">
        <v>344</v>
      </c>
      <c r="F1232" s="68">
        <v>2</v>
      </c>
      <c r="G1232" s="68"/>
      <c r="H1232" s="68"/>
      <c r="I1232" s="68">
        <f t="shared" si="384"/>
        <v>0</v>
      </c>
      <c r="J1232" s="68">
        <f t="shared" si="385"/>
        <v>0</v>
      </c>
      <c r="K1232" s="68">
        <f t="shared" si="386"/>
        <v>0</v>
      </c>
      <c r="L1232" s="68">
        <f t="shared" si="387"/>
        <v>0</v>
      </c>
      <c r="M1232" s="68"/>
      <c r="N1232" s="72"/>
      <c r="O1232" s="8"/>
    </row>
    <row r="1233" spans="1:15" s="9" customFormat="1" ht="12" customHeight="1">
      <c r="A1233" s="268"/>
      <c r="B1233" s="75" t="s">
        <v>1996</v>
      </c>
      <c r="C1233" s="75" t="s">
        <v>182</v>
      </c>
      <c r="D1233" s="77" t="s">
        <v>183</v>
      </c>
      <c r="E1233" s="74" t="s">
        <v>344</v>
      </c>
      <c r="F1233" s="68">
        <v>1</v>
      </c>
      <c r="G1233" s="68"/>
      <c r="H1233" s="68"/>
      <c r="I1233" s="68">
        <f t="shared" si="384"/>
        <v>0</v>
      </c>
      <c r="J1233" s="68">
        <f t="shared" si="385"/>
        <v>0</v>
      </c>
      <c r="K1233" s="68">
        <f t="shared" si="386"/>
        <v>0</v>
      </c>
      <c r="L1233" s="68">
        <f t="shared" si="387"/>
        <v>0</v>
      </c>
      <c r="M1233" s="68"/>
      <c r="N1233" s="72"/>
      <c r="O1233" s="8"/>
    </row>
    <row r="1234" spans="1:15" s="9" customFormat="1" ht="12" customHeight="1">
      <c r="A1234" s="268"/>
      <c r="B1234" s="75" t="s">
        <v>1997</v>
      </c>
      <c r="C1234" s="75" t="s">
        <v>186</v>
      </c>
      <c r="D1234" s="77" t="s">
        <v>187</v>
      </c>
      <c r="E1234" s="74" t="s">
        <v>344</v>
      </c>
      <c r="F1234" s="68">
        <v>4</v>
      </c>
      <c r="G1234" s="68"/>
      <c r="H1234" s="68"/>
      <c r="I1234" s="68">
        <f t="shared" si="384"/>
        <v>0</v>
      </c>
      <c r="J1234" s="68">
        <f t="shared" si="385"/>
        <v>0</v>
      </c>
      <c r="K1234" s="68">
        <f t="shared" si="386"/>
        <v>0</v>
      </c>
      <c r="L1234" s="68">
        <f t="shared" si="387"/>
        <v>0</v>
      </c>
      <c r="M1234" s="68"/>
      <c r="N1234" s="72"/>
      <c r="O1234" s="8"/>
    </row>
    <row r="1235" spans="1:15" s="9" customFormat="1" ht="12" customHeight="1">
      <c r="A1235" s="268"/>
      <c r="B1235" s="75" t="s">
        <v>1998</v>
      </c>
      <c r="C1235" s="75" t="s">
        <v>188</v>
      </c>
      <c r="D1235" s="77" t="s">
        <v>189</v>
      </c>
      <c r="E1235" s="74" t="s">
        <v>344</v>
      </c>
      <c r="F1235" s="68">
        <v>2</v>
      </c>
      <c r="G1235" s="68"/>
      <c r="H1235" s="68"/>
      <c r="I1235" s="68">
        <f t="shared" si="384"/>
        <v>0</v>
      </c>
      <c r="J1235" s="68">
        <f t="shared" si="385"/>
        <v>0</v>
      </c>
      <c r="K1235" s="68">
        <f t="shared" si="386"/>
        <v>0</v>
      </c>
      <c r="L1235" s="68">
        <f t="shared" si="387"/>
        <v>0</v>
      </c>
      <c r="M1235" s="68"/>
      <c r="N1235" s="72"/>
      <c r="O1235" s="8"/>
    </row>
    <row r="1236" spans="1:15" s="9" customFormat="1" ht="24" customHeight="1">
      <c r="A1236" s="268"/>
      <c r="B1236" s="75" t="s">
        <v>1999</v>
      </c>
      <c r="C1236" s="75">
        <v>85118</v>
      </c>
      <c r="D1236" s="77" t="s">
        <v>38</v>
      </c>
      <c r="E1236" s="74" t="s">
        <v>344</v>
      </c>
      <c r="F1236" s="68">
        <v>6</v>
      </c>
      <c r="G1236" s="68"/>
      <c r="H1236" s="68"/>
      <c r="I1236" s="68">
        <f t="shared" ref="I1236" si="392">IF(F1236="","",G1236+H1236)</f>
        <v>0</v>
      </c>
      <c r="J1236" s="68">
        <f t="shared" ref="J1236" si="393">IF(F1236="","",ROUND((F1236*G1236),2))</f>
        <v>0</v>
      </c>
      <c r="K1236" s="68">
        <f t="shared" ref="K1236" si="394">IF(F1236="","",ROUND((F1236*H1236),2))</f>
        <v>0</v>
      </c>
      <c r="L1236" s="68">
        <f t="shared" ref="L1236" si="395">IF(F1236="","",ROUND((F1236*I1236),2))</f>
        <v>0</v>
      </c>
      <c r="M1236" s="68"/>
      <c r="N1236" s="72"/>
      <c r="O1236" s="8"/>
    </row>
    <row r="1237" spans="1:15" s="9" customFormat="1" ht="12" customHeight="1">
      <c r="A1237" s="268"/>
      <c r="B1237" s="75" t="s">
        <v>2000</v>
      </c>
      <c r="C1237" s="75" t="s">
        <v>164</v>
      </c>
      <c r="D1237" s="77" t="s">
        <v>165</v>
      </c>
      <c r="E1237" s="74" t="s">
        <v>344</v>
      </c>
      <c r="F1237" s="68">
        <v>1</v>
      </c>
      <c r="G1237" s="68"/>
      <c r="H1237" s="68"/>
      <c r="I1237" s="68">
        <f t="shared" si="384"/>
        <v>0</v>
      </c>
      <c r="J1237" s="68">
        <f t="shared" si="385"/>
        <v>0</v>
      </c>
      <c r="K1237" s="68">
        <f t="shared" si="386"/>
        <v>0</v>
      </c>
      <c r="L1237" s="68">
        <f t="shared" si="387"/>
        <v>0</v>
      </c>
      <c r="M1237" s="68"/>
      <c r="N1237" s="72"/>
      <c r="O1237" s="8"/>
    </row>
    <row r="1238" spans="1:15" s="9" customFormat="1" ht="12">
      <c r="A1238" s="268"/>
      <c r="B1238" s="75" t="s">
        <v>2001</v>
      </c>
      <c r="C1238" s="75">
        <v>90566</v>
      </c>
      <c r="D1238" s="77" t="s">
        <v>587</v>
      </c>
      <c r="E1238" s="74" t="s">
        <v>344</v>
      </c>
      <c r="F1238" s="68">
        <v>2</v>
      </c>
      <c r="G1238" s="68"/>
      <c r="H1238" s="68"/>
      <c r="I1238" s="68">
        <f t="shared" si="384"/>
        <v>0</v>
      </c>
      <c r="J1238" s="68">
        <f t="shared" si="385"/>
        <v>0</v>
      </c>
      <c r="K1238" s="68">
        <f t="shared" si="386"/>
        <v>0</v>
      </c>
      <c r="L1238" s="68">
        <f t="shared" si="387"/>
        <v>0</v>
      </c>
      <c r="M1238" s="68"/>
      <c r="N1238" s="72"/>
      <c r="O1238" s="8"/>
    </row>
    <row r="1239" spans="1:15" s="9" customFormat="1" ht="12">
      <c r="A1239" s="268"/>
      <c r="B1239" s="75" t="s">
        <v>2002</v>
      </c>
      <c r="C1239" s="75">
        <v>90565</v>
      </c>
      <c r="D1239" s="77" t="s">
        <v>586</v>
      </c>
      <c r="E1239" s="74" t="s">
        <v>344</v>
      </c>
      <c r="F1239" s="68">
        <v>2</v>
      </c>
      <c r="G1239" s="68"/>
      <c r="H1239" s="68"/>
      <c r="I1239" s="68">
        <f t="shared" si="384"/>
        <v>0</v>
      </c>
      <c r="J1239" s="68">
        <f t="shared" si="385"/>
        <v>0</v>
      </c>
      <c r="K1239" s="68">
        <f t="shared" si="386"/>
        <v>0</v>
      </c>
      <c r="L1239" s="68">
        <f t="shared" si="387"/>
        <v>0</v>
      </c>
      <c r="M1239" s="68"/>
      <c r="N1239" s="72"/>
      <c r="O1239" s="8"/>
    </row>
    <row r="1240" spans="1:15" s="9" customFormat="1" ht="24" customHeight="1">
      <c r="A1240" s="268"/>
      <c r="B1240" s="75" t="s">
        <v>2003</v>
      </c>
      <c r="C1240" s="75">
        <v>40729</v>
      </c>
      <c r="D1240" s="151" t="s">
        <v>163</v>
      </c>
      <c r="E1240" s="64" t="s">
        <v>344</v>
      </c>
      <c r="F1240" s="68">
        <v>56</v>
      </c>
      <c r="G1240" s="69"/>
      <c r="H1240" s="69"/>
      <c r="I1240" s="69">
        <f t="shared" si="384"/>
        <v>0</v>
      </c>
      <c r="J1240" s="69">
        <f t="shared" si="385"/>
        <v>0</v>
      </c>
      <c r="K1240" s="69">
        <f t="shared" si="386"/>
        <v>0</v>
      </c>
      <c r="L1240" s="69">
        <f t="shared" si="387"/>
        <v>0</v>
      </c>
      <c r="M1240" s="69"/>
      <c r="N1240" s="72"/>
      <c r="O1240" s="8"/>
    </row>
    <row r="1241" spans="1:15" s="9" customFormat="1" ht="12" customHeight="1">
      <c r="A1241" s="268"/>
      <c r="B1241" s="75" t="s">
        <v>2004</v>
      </c>
      <c r="C1241" s="75">
        <v>85195</v>
      </c>
      <c r="D1241" s="151" t="s">
        <v>70</v>
      </c>
      <c r="E1241" s="64" t="s">
        <v>344</v>
      </c>
      <c r="F1241" s="68">
        <v>1</v>
      </c>
      <c r="G1241" s="69"/>
      <c r="H1241" s="69"/>
      <c r="I1241" s="69">
        <f t="shared" ref="I1241" si="396">IF(F1241="","",G1241+H1241)</f>
        <v>0</v>
      </c>
      <c r="J1241" s="69">
        <f t="shared" ref="J1241" si="397">IF(F1241="","",ROUND((F1241*G1241),2))</f>
        <v>0</v>
      </c>
      <c r="K1241" s="69">
        <f t="shared" ref="K1241" si="398">IF(F1241="","",ROUND((F1241*H1241),2))</f>
        <v>0</v>
      </c>
      <c r="L1241" s="69">
        <f t="shared" ref="L1241" si="399">IF(F1241="","",ROUND((F1241*I1241),2))</f>
        <v>0</v>
      </c>
      <c r="M1241" s="68"/>
      <c r="N1241" s="72"/>
      <c r="O1241" s="8"/>
    </row>
    <row r="1242" spans="1:15" s="9" customFormat="1" ht="12" customHeight="1">
      <c r="A1242" s="268"/>
      <c r="B1242" s="75" t="s">
        <v>2005</v>
      </c>
      <c r="C1242" s="75" t="s">
        <v>256</v>
      </c>
      <c r="D1242" s="77" t="s">
        <v>257</v>
      </c>
      <c r="E1242" s="74" t="s">
        <v>344</v>
      </c>
      <c r="F1242" s="68">
        <v>2</v>
      </c>
      <c r="G1242" s="68"/>
      <c r="H1242" s="68"/>
      <c r="I1242" s="68">
        <f t="shared" si="384"/>
        <v>0</v>
      </c>
      <c r="J1242" s="68">
        <f t="shared" si="385"/>
        <v>0</v>
      </c>
      <c r="K1242" s="68">
        <f t="shared" si="386"/>
        <v>0</v>
      </c>
      <c r="L1242" s="68">
        <f t="shared" si="387"/>
        <v>0</v>
      </c>
      <c r="M1242" s="68"/>
      <c r="N1242" s="72"/>
      <c r="O1242" s="8"/>
    </row>
    <row r="1243" spans="1:15" s="9" customFormat="1" ht="12" customHeight="1">
      <c r="A1243" s="268"/>
      <c r="B1243" s="75" t="s">
        <v>2006</v>
      </c>
      <c r="C1243" s="75">
        <v>72613</v>
      </c>
      <c r="D1243" s="151" t="s">
        <v>128</v>
      </c>
      <c r="E1243" s="64" t="s">
        <v>344</v>
      </c>
      <c r="F1243" s="68">
        <v>1</v>
      </c>
      <c r="G1243" s="69"/>
      <c r="H1243" s="69"/>
      <c r="I1243" s="69">
        <f t="shared" si="384"/>
        <v>0</v>
      </c>
      <c r="J1243" s="69">
        <f t="shared" si="385"/>
        <v>0</v>
      </c>
      <c r="K1243" s="69">
        <f t="shared" si="386"/>
        <v>0</v>
      </c>
      <c r="L1243" s="69">
        <f t="shared" si="387"/>
        <v>0</v>
      </c>
      <c r="M1243" s="69"/>
      <c r="N1243" s="72"/>
      <c r="O1243" s="8"/>
    </row>
    <row r="1244" spans="1:15" s="9" customFormat="1" ht="24">
      <c r="A1244" s="268"/>
      <c r="B1244" s="75" t="s">
        <v>2007</v>
      </c>
      <c r="C1244" s="75">
        <v>90574</v>
      </c>
      <c r="D1244" s="77" t="s">
        <v>592</v>
      </c>
      <c r="E1244" s="74" t="s">
        <v>344</v>
      </c>
      <c r="F1244" s="68">
        <v>1</v>
      </c>
      <c r="G1244" s="68"/>
      <c r="H1244" s="68"/>
      <c r="I1244" s="68">
        <f t="shared" si="384"/>
        <v>0</v>
      </c>
      <c r="J1244" s="68">
        <f t="shared" si="385"/>
        <v>0</v>
      </c>
      <c r="K1244" s="68">
        <f t="shared" si="386"/>
        <v>0</v>
      </c>
      <c r="L1244" s="68">
        <f t="shared" si="387"/>
        <v>0</v>
      </c>
      <c r="M1244" s="68"/>
      <c r="N1244" s="72"/>
      <c r="O1244" s="8"/>
    </row>
    <row r="1245" spans="1:15" s="9" customFormat="1" ht="12">
      <c r="A1245" s="268"/>
      <c r="B1245" s="75" t="s">
        <v>2008</v>
      </c>
      <c r="C1245" s="75">
        <v>90573</v>
      </c>
      <c r="D1245" s="77" t="s">
        <v>591</v>
      </c>
      <c r="E1245" s="74" t="s">
        <v>344</v>
      </c>
      <c r="F1245" s="68">
        <v>1</v>
      </c>
      <c r="G1245" s="68"/>
      <c r="H1245" s="68"/>
      <c r="I1245" s="68">
        <f t="shared" si="384"/>
        <v>0</v>
      </c>
      <c r="J1245" s="68">
        <f t="shared" si="385"/>
        <v>0</v>
      </c>
      <c r="K1245" s="68">
        <f t="shared" si="386"/>
        <v>0</v>
      </c>
      <c r="L1245" s="68">
        <f t="shared" si="387"/>
        <v>0</v>
      </c>
      <c r="M1245" s="68"/>
      <c r="N1245" s="72"/>
      <c r="O1245" s="8"/>
    </row>
    <row r="1246" spans="1:15" s="9" customFormat="1" ht="12">
      <c r="A1246" s="268"/>
      <c r="B1246" s="75" t="s">
        <v>2009</v>
      </c>
      <c r="C1246" s="75">
        <v>90568</v>
      </c>
      <c r="D1246" s="77" t="s">
        <v>588</v>
      </c>
      <c r="E1246" s="74" t="s">
        <v>344</v>
      </c>
      <c r="F1246" s="68">
        <v>1</v>
      </c>
      <c r="G1246" s="68"/>
      <c r="H1246" s="68"/>
      <c r="I1246" s="68">
        <f t="shared" si="384"/>
        <v>0</v>
      </c>
      <c r="J1246" s="68">
        <f t="shared" si="385"/>
        <v>0</v>
      </c>
      <c r="K1246" s="68">
        <f t="shared" si="386"/>
        <v>0</v>
      </c>
      <c r="L1246" s="68">
        <f t="shared" si="387"/>
        <v>0</v>
      </c>
      <c r="M1246" s="68"/>
      <c r="N1246" s="72"/>
      <c r="O1246" s="8"/>
    </row>
    <row r="1247" spans="1:15" s="9" customFormat="1" ht="12.75" customHeight="1">
      <c r="A1247" s="268"/>
      <c r="B1247" s="75" t="s">
        <v>2010</v>
      </c>
      <c r="C1247" s="75">
        <v>90575</v>
      </c>
      <c r="D1247" s="77" t="s">
        <v>593</v>
      </c>
      <c r="E1247" s="74" t="s">
        <v>344</v>
      </c>
      <c r="F1247" s="68">
        <v>1</v>
      </c>
      <c r="G1247" s="68"/>
      <c r="H1247" s="68"/>
      <c r="I1247" s="68">
        <f t="shared" si="384"/>
        <v>0</v>
      </c>
      <c r="J1247" s="68">
        <f t="shared" si="385"/>
        <v>0</v>
      </c>
      <c r="K1247" s="68">
        <f t="shared" si="386"/>
        <v>0</v>
      </c>
      <c r="L1247" s="68">
        <f t="shared" si="387"/>
        <v>0</v>
      </c>
      <c r="M1247" s="68"/>
      <c r="N1247" s="72"/>
      <c r="O1247" s="8"/>
    </row>
    <row r="1248" spans="1:15" s="9" customFormat="1" ht="12">
      <c r="A1248" s="268"/>
      <c r="B1248" s="75" t="s">
        <v>2011</v>
      </c>
      <c r="C1248" s="75">
        <v>90572</v>
      </c>
      <c r="D1248" s="77" t="s">
        <v>590</v>
      </c>
      <c r="E1248" s="74" t="s">
        <v>344</v>
      </c>
      <c r="F1248" s="68">
        <v>1</v>
      </c>
      <c r="G1248" s="68"/>
      <c r="H1248" s="68"/>
      <c r="I1248" s="68">
        <f t="shared" si="384"/>
        <v>0</v>
      </c>
      <c r="J1248" s="68">
        <f t="shared" si="385"/>
        <v>0</v>
      </c>
      <c r="K1248" s="68">
        <f t="shared" si="386"/>
        <v>0</v>
      </c>
      <c r="L1248" s="68">
        <f t="shared" si="387"/>
        <v>0</v>
      </c>
      <c r="M1248" s="68"/>
      <c r="N1248" s="72"/>
      <c r="O1248" s="8"/>
    </row>
    <row r="1249" spans="1:15" s="9" customFormat="1" ht="24">
      <c r="A1249" s="268"/>
      <c r="B1249" s="75" t="s">
        <v>2012</v>
      </c>
      <c r="C1249" s="75">
        <v>90576</v>
      </c>
      <c r="D1249" s="77" t="s">
        <v>594</v>
      </c>
      <c r="E1249" s="74" t="s">
        <v>344</v>
      </c>
      <c r="F1249" s="68">
        <v>1</v>
      </c>
      <c r="G1249" s="68"/>
      <c r="H1249" s="68"/>
      <c r="I1249" s="68">
        <f t="shared" si="384"/>
        <v>0</v>
      </c>
      <c r="J1249" s="68">
        <f t="shared" si="385"/>
        <v>0</v>
      </c>
      <c r="K1249" s="68">
        <f t="shared" si="386"/>
        <v>0</v>
      </c>
      <c r="L1249" s="68">
        <f t="shared" si="387"/>
        <v>0</v>
      </c>
      <c r="M1249" s="68"/>
      <c r="N1249" s="72"/>
      <c r="O1249" s="8"/>
    </row>
    <row r="1250" spans="1:15" s="9" customFormat="1" ht="12" customHeight="1">
      <c r="A1250" s="268"/>
      <c r="B1250" s="75" t="s">
        <v>2013</v>
      </c>
      <c r="C1250" s="75"/>
      <c r="D1250" s="275" t="s">
        <v>2014</v>
      </c>
      <c r="E1250" s="76"/>
      <c r="F1250" s="68"/>
      <c r="G1250" s="68"/>
      <c r="H1250" s="68"/>
      <c r="I1250" s="68" t="str">
        <f t="shared" ref="I1250:I1313" si="400">IF(F1250="","",G1250+H1250)</f>
        <v/>
      </c>
      <c r="J1250" s="68" t="str">
        <f t="shared" ref="J1250:J1313" si="401">IF(F1250="","",ROUND((F1250*G1250),2))</f>
        <v/>
      </c>
      <c r="K1250" s="68" t="str">
        <f t="shared" ref="K1250:K1313" si="402">IF(F1250="","",ROUND((F1250*H1250),2))</f>
        <v/>
      </c>
      <c r="L1250" s="68" t="str">
        <f t="shared" ref="L1250:L1313" si="403">IF(F1250="","",ROUND((F1250*I1250),2))</f>
        <v/>
      </c>
      <c r="M1250" s="68"/>
      <c r="N1250" s="72"/>
      <c r="O1250" s="8"/>
    </row>
    <row r="1251" spans="1:15" s="9" customFormat="1" ht="24" customHeight="1">
      <c r="A1251" s="268"/>
      <c r="B1251" s="75" t="s">
        <v>2015</v>
      </c>
      <c r="C1251" s="75">
        <v>90603</v>
      </c>
      <c r="D1251" s="77" t="s">
        <v>617</v>
      </c>
      <c r="E1251" s="74" t="s">
        <v>345</v>
      </c>
      <c r="F1251" s="68">
        <v>156</v>
      </c>
      <c r="G1251" s="68"/>
      <c r="H1251" s="68"/>
      <c r="I1251" s="68">
        <f t="shared" si="400"/>
        <v>0</v>
      </c>
      <c r="J1251" s="68">
        <f t="shared" si="401"/>
        <v>0</v>
      </c>
      <c r="K1251" s="68">
        <f t="shared" si="402"/>
        <v>0</v>
      </c>
      <c r="L1251" s="68">
        <f t="shared" si="403"/>
        <v>0</v>
      </c>
      <c r="M1251" s="68"/>
      <c r="N1251" s="72"/>
      <c r="O1251" s="8"/>
    </row>
    <row r="1252" spans="1:15" s="9" customFormat="1" ht="24" customHeight="1">
      <c r="A1252" s="268"/>
      <c r="B1252" s="75" t="s">
        <v>2016</v>
      </c>
      <c r="C1252" s="75">
        <v>90604</v>
      </c>
      <c r="D1252" s="77" t="s">
        <v>618</v>
      </c>
      <c r="E1252" s="74" t="s">
        <v>345</v>
      </c>
      <c r="F1252" s="68">
        <v>33</v>
      </c>
      <c r="G1252" s="68"/>
      <c r="H1252" s="68"/>
      <c r="I1252" s="68">
        <f t="shared" si="400"/>
        <v>0</v>
      </c>
      <c r="J1252" s="68">
        <f t="shared" si="401"/>
        <v>0</v>
      </c>
      <c r="K1252" s="68">
        <f t="shared" si="402"/>
        <v>0</v>
      </c>
      <c r="L1252" s="68">
        <f t="shared" si="403"/>
        <v>0</v>
      </c>
      <c r="M1252" s="68"/>
      <c r="N1252" s="72"/>
      <c r="O1252" s="8"/>
    </row>
    <row r="1253" spans="1:15" s="9" customFormat="1" ht="12">
      <c r="A1253" s="268"/>
      <c r="B1253" s="75" t="s">
        <v>2017</v>
      </c>
      <c r="C1253" s="75">
        <v>90673</v>
      </c>
      <c r="D1253" s="77" t="s">
        <v>639</v>
      </c>
      <c r="E1253" s="74" t="s">
        <v>344</v>
      </c>
      <c r="F1253" s="68">
        <v>25</v>
      </c>
      <c r="G1253" s="68"/>
      <c r="H1253" s="68"/>
      <c r="I1253" s="68">
        <f t="shared" si="400"/>
        <v>0</v>
      </c>
      <c r="J1253" s="68">
        <f t="shared" si="401"/>
        <v>0</v>
      </c>
      <c r="K1253" s="68">
        <f t="shared" si="402"/>
        <v>0</v>
      </c>
      <c r="L1253" s="68">
        <f t="shared" si="403"/>
        <v>0</v>
      </c>
      <c r="M1253" s="68"/>
      <c r="N1253" s="72"/>
      <c r="O1253" s="8"/>
    </row>
    <row r="1254" spans="1:15" s="9" customFormat="1" ht="24" customHeight="1">
      <c r="A1254" s="268"/>
      <c r="B1254" s="75" t="s">
        <v>2018</v>
      </c>
      <c r="C1254" s="75">
        <v>9535</v>
      </c>
      <c r="D1254" s="151" t="s">
        <v>196</v>
      </c>
      <c r="E1254" s="64" t="s">
        <v>344</v>
      </c>
      <c r="F1254" s="68">
        <v>6</v>
      </c>
      <c r="G1254" s="69"/>
      <c r="H1254" s="69"/>
      <c r="I1254" s="69">
        <f t="shared" si="400"/>
        <v>0</v>
      </c>
      <c r="J1254" s="69">
        <f t="shared" si="401"/>
        <v>0</v>
      </c>
      <c r="K1254" s="69">
        <f t="shared" si="402"/>
        <v>0</v>
      </c>
      <c r="L1254" s="69">
        <f t="shared" si="403"/>
        <v>0</v>
      </c>
      <c r="M1254" s="69"/>
      <c r="N1254" s="72"/>
      <c r="O1254" s="8"/>
    </row>
    <row r="1255" spans="1:15" s="9" customFormat="1" ht="12">
      <c r="A1255" s="268"/>
      <c r="B1255" s="75" t="s">
        <v>2019</v>
      </c>
      <c r="C1255" s="75">
        <v>90597</v>
      </c>
      <c r="D1255" s="77" t="s">
        <v>612</v>
      </c>
      <c r="E1255" s="74" t="s">
        <v>344</v>
      </c>
      <c r="F1255" s="68">
        <v>6</v>
      </c>
      <c r="G1255" s="68"/>
      <c r="H1255" s="68"/>
      <c r="I1255" s="68">
        <f t="shared" si="400"/>
        <v>0</v>
      </c>
      <c r="J1255" s="68">
        <f t="shared" si="401"/>
        <v>0</v>
      </c>
      <c r="K1255" s="68">
        <f t="shared" si="402"/>
        <v>0</v>
      </c>
      <c r="L1255" s="68">
        <f t="shared" si="403"/>
        <v>0</v>
      </c>
      <c r="M1255" s="68"/>
      <c r="N1255" s="72"/>
      <c r="O1255" s="8"/>
    </row>
    <row r="1256" spans="1:15" s="9" customFormat="1" ht="12.75" customHeight="1">
      <c r="A1256" s="268"/>
      <c r="B1256" s="75" t="s">
        <v>2020</v>
      </c>
      <c r="C1256" s="75">
        <v>90537</v>
      </c>
      <c r="D1256" s="77" t="s">
        <v>576</v>
      </c>
      <c r="E1256" s="74" t="s">
        <v>344</v>
      </c>
      <c r="F1256" s="68">
        <v>4</v>
      </c>
      <c r="G1256" s="68"/>
      <c r="H1256" s="68"/>
      <c r="I1256" s="68">
        <f t="shared" si="400"/>
        <v>0</v>
      </c>
      <c r="J1256" s="68">
        <f t="shared" si="401"/>
        <v>0</v>
      </c>
      <c r="K1256" s="68">
        <f t="shared" si="402"/>
        <v>0</v>
      </c>
      <c r="L1256" s="68">
        <f t="shared" si="403"/>
        <v>0</v>
      </c>
      <c r="M1256" s="68"/>
      <c r="N1256" s="72"/>
      <c r="O1256" s="8"/>
    </row>
    <row r="1257" spans="1:15" s="9" customFormat="1" ht="12">
      <c r="A1257" s="268"/>
      <c r="B1257" s="75" t="s">
        <v>2021</v>
      </c>
      <c r="C1257" s="75">
        <v>90502</v>
      </c>
      <c r="D1257" s="77" t="s">
        <v>556</v>
      </c>
      <c r="E1257" s="74" t="s">
        <v>344</v>
      </c>
      <c r="F1257" s="68">
        <v>10</v>
      </c>
      <c r="G1257" s="68"/>
      <c r="H1257" s="68"/>
      <c r="I1257" s="68">
        <f t="shared" si="400"/>
        <v>0</v>
      </c>
      <c r="J1257" s="68">
        <f t="shared" si="401"/>
        <v>0</v>
      </c>
      <c r="K1257" s="68">
        <f t="shared" si="402"/>
        <v>0</v>
      </c>
      <c r="L1257" s="68">
        <f t="shared" si="403"/>
        <v>0</v>
      </c>
      <c r="M1257" s="68"/>
      <c r="N1257" s="72"/>
      <c r="O1257" s="8"/>
    </row>
    <row r="1258" spans="1:15" s="9" customFormat="1" ht="12">
      <c r="A1258" s="268"/>
      <c r="B1258" s="75" t="s">
        <v>2022</v>
      </c>
      <c r="C1258" s="75">
        <v>90535</v>
      </c>
      <c r="D1258" s="77" t="s">
        <v>574</v>
      </c>
      <c r="E1258" s="74" t="s">
        <v>344</v>
      </c>
      <c r="F1258" s="68">
        <v>4</v>
      </c>
      <c r="G1258" s="68"/>
      <c r="H1258" s="68"/>
      <c r="I1258" s="68">
        <f t="shared" si="400"/>
        <v>0</v>
      </c>
      <c r="J1258" s="68">
        <f t="shared" si="401"/>
        <v>0</v>
      </c>
      <c r="K1258" s="68">
        <f t="shared" si="402"/>
        <v>0</v>
      </c>
      <c r="L1258" s="68">
        <f t="shared" si="403"/>
        <v>0</v>
      </c>
      <c r="M1258" s="68"/>
      <c r="N1258" s="72"/>
      <c r="O1258" s="8"/>
    </row>
    <row r="1259" spans="1:15" s="9" customFormat="1" ht="12">
      <c r="A1259" s="268"/>
      <c r="B1259" s="75" t="s">
        <v>2023</v>
      </c>
      <c r="C1259" s="75">
        <v>90578</v>
      </c>
      <c r="D1259" s="77" t="s">
        <v>596</v>
      </c>
      <c r="E1259" s="74" t="s">
        <v>344</v>
      </c>
      <c r="F1259" s="68">
        <v>6</v>
      </c>
      <c r="G1259" s="68"/>
      <c r="H1259" s="68"/>
      <c r="I1259" s="68">
        <f t="shared" si="400"/>
        <v>0</v>
      </c>
      <c r="J1259" s="68">
        <f t="shared" si="401"/>
        <v>0</v>
      </c>
      <c r="K1259" s="68">
        <f t="shared" si="402"/>
        <v>0</v>
      </c>
      <c r="L1259" s="68">
        <f t="shared" si="403"/>
        <v>0</v>
      </c>
      <c r="M1259" s="68"/>
      <c r="N1259" s="72"/>
      <c r="O1259" s="8"/>
    </row>
    <row r="1260" spans="1:15" s="9" customFormat="1" ht="12" customHeight="1">
      <c r="A1260" s="268"/>
      <c r="B1260" s="75" t="s">
        <v>2024</v>
      </c>
      <c r="C1260" s="75"/>
      <c r="D1260" s="275" t="s">
        <v>2025</v>
      </c>
      <c r="E1260" s="76"/>
      <c r="F1260" s="68"/>
      <c r="G1260" s="68"/>
      <c r="H1260" s="68"/>
      <c r="I1260" s="68" t="str">
        <f t="shared" si="400"/>
        <v/>
      </c>
      <c r="J1260" s="68" t="str">
        <f t="shared" si="401"/>
        <v/>
      </c>
      <c r="K1260" s="68" t="str">
        <f t="shared" si="402"/>
        <v/>
      </c>
      <c r="L1260" s="68" t="str">
        <f t="shared" si="403"/>
        <v/>
      </c>
      <c r="M1260" s="68"/>
      <c r="N1260" s="72"/>
      <c r="O1260" s="8"/>
    </row>
    <row r="1261" spans="1:15" s="9" customFormat="1" ht="24" customHeight="1">
      <c r="A1261" s="268"/>
      <c r="B1261" s="75" t="s">
        <v>2026</v>
      </c>
      <c r="C1261" s="75">
        <v>72790</v>
      </c>
      <c r="D1261" s="151" t="s">
        <v>138</v>
      </c>
      <c r="E1261" s="64" t="s">
        <v>344</v>
      </c>
      <c r="F1261" s="68">
        <v>1</v>
      </c>
      <c r="G1261" s="69"/>
      <c r="H1261" s="69"/>
      <c r="I1261" s="69">
        <f t="shared" si="400"/>
        <v>0</v>
      </c>
      <c r="J1261" s="69">
        <f t="shared" si="401"/>
        <v>0</v>
      </c>
      <c r="K1261" s="69">
        <f t="shared" si="402"/>
        <v>0</v>
      </c>
      <c r="L1261" s="69">
        <f t="shared" si="403"/>
        <v>0</v>
      </c>
      <c r="M1261" s="69"/>
      <c r="N1261" s="72"/>
      <c r="O1261" s="8"/>
    </row>
    <row r="1262" spans="1:15" s="9" customFormat="1" ht="24" customHeight="1">
      <c r="A1262" s="268"/>
      <c r="B1262" s="75" t="s">
        <v>2027</v>
      </c>
      <c r="C1262" s="75">
        <v>72791</v>
      </c>
      <c r="D1262" s="151" t="s">
        <v>139</v>
      </c>
      <c r="E1262" s="64" t="s">
        <v>344</v>
      </c>
      <c r="F1262" s="68">
        <v>1</v>
      </c>
      <c r="G1262" s="69"/>
      <c r="H1262" s="69"/>
      <c r="I1262" s="69">
        <f t="shared" si="400"/>
        <v>0</v>
      </c>
      <c r="J1262" s="69">
        <f t="shared" si="401"/>
        <v>0</v>
      </c>
      <c r="K1262" s="69">
        <f t="shared" si="402"/>
        <v>0</v>
      </c>
      <c r="L1262" s="69">
        <f t="shared" si="403"/>
        <v>0</v>
      </c>
      <c r="M1262" s="69"/>
      <c r="N1262" s="72"/>
      <c r="O1262" s="8"/>
    </row>
    <row r="1263" spans="1:15" s="9" customFormat="1" ht="24" customHeight="1">
      <c r="A1263" s="268"/>
      <c r="B1263" s="75" t="s">
        <v>2028</v>
      </c>
      <c r="C1263" s="75">
        <v>72792</v>
      </c>
      <c r="D1263" s="151" t="s">
        <v>140</v>
      </c>
      <c r="E1263" s="64" t="s">
        <v>344</v>
      </c>
      <c r="F1263" s="68">
        <v>2</v>
      </c>
      <c r="G1263" s="69"/>
      <c r="H1263" s="69"/>
      <c r="I1263" s="69">
        <f t="shared" si="400"/>
        <v>0</v>
      </c>
      <c r="J1263" s="69">
        <f t="shared" si="401"/>
        <v>0</v>
      </c>
      <c r="K1263" s="69">
        <f t="shared" si="402"/>
        <v>0</v>
      </c>
      <c r="L1263" s="69">
        <f t="shared" si="403"/>
        <v>0</v>
      </c>
      <c r="M1263" s="69"/>
      <c r="N1263" s="72"/>
      <c r="O1263" s="8"/>
    </row>
    <row r="1264" spans="1:15" s="9" customFormat="1" ht="24" customHeight="1">
      <c r="A1264" s="268"/>
      <c r="B1264" s="75" t="s">
        <v>2029</v>
      </c>
      <c r="C1264" s="75">
        <v>72795</v>
      </c>
      <c r="D1264" s="151" t="s">
        <v>141</v>
      </c>
      <c r="E1264" s="64" t="s">
        <v>344</v>
      </c>
      <c r="F1264" s="68">
        <v>2</v>
      </c>
      <c r="G1264" s="69"/>
      <c r="H1264" s="69"/>
      <c r="I1264" s="69">
        <f t="shared" si="400"/>
        <v>0</v>
      </c>
      <c r="J1264" s="69">
        <f t="shared" si="401"/>
        <v>0</v>
      </c>
      <c r="K1264" s="69">
        <f t="shared" si="402"/>
        <v>0</v>
      </c>
      <c r="L1264" s="69">
        <f t="shared" si="403"/>
        <v>0</v>
      </c>
      <c r="M1264" s="69"/>
      <c r="N1264" s="72"/>
      <c r="O1264" s="8"/>
    </row>
    <row r="1265" spans="1:15" s="9" customFormat="1" ht="24" customHeight="1">
      <c r="A1265" s="268"/>
      <c r="B1265" s="75" t="s">
        <v>2030</v>
      </c>
      <c r="C1265" s="75">
        <v>72796</v>
      </c>
      <c r="D1265" s="151" t="s">
        <v>142</v>
      </c>
      <c r="E1265" s="64" t="s">
        <v>344</v>
      </c>
      <c r="F1265" s="68">
        <v>2</v>
      </c>
      <c r="G1265" s="69"/>
      <c r="H1265" s="69"/>
      <c r="I1265" s="69">
        <f t="shared" si="400"/>
        <v>0</v>
      </c>
      <c r="J1265" s="69">
        <f t="shared" si="401"/>
        <v>0</v>
      </c>
      <c r="K1265" s="69">
        <f t="shared" si="402"/>
        <v>0</v>
      </c>
      <c r="L1265" s="69">
        <f t="shared" si="403"/>
        <v>0</v>
      </c>
      <c r="M1265" s="69"/>
      <c r="N1265" s="72"/>
      <c r="O1265" s="8"/>
    </row>
    <row r="1266" spans="1:15" s="9" customFormat="1" ht="24" customHeight="1">
      <c r="A1266" s="268"/>
      <c r="B1266" s="75" t="s">
        <v>2031</v>
      </c>
      <c r="C1266" s="75" t="s">
        <v>337</v>
      </c>
      <c r="D1266" s="77" t="s">
        <v>338</v>
      </c>
      <c r="E1266" s="74" t="s">
        <v>345</v>
      </c>
      <c r="F1266" s="68">
        <v>12</v>
      </c>
      <c r="G1266" s="68"/>
      <c r="H1266" s="68"/>
      <c r="I1266" s="68">
        <f t="shared" si="400"/>
        <v>0</v>
      </c>
      <c r="J1266" s="68">
        <f t="shared" si="401"/>
        <v>0</v>
      </c>
      <c r="K1266" s="68">
        <f t="shared" si="402"/>
        <v>0</v>
      </c>
      <c r="L1266" s="68">
        <f t="shared" si="403"/>
        <v>0</v>
      </c>
      <c r="M1266" s="68"/>
      <c r="N1266" s="72"/>
      <c r="O1266" s="8"/>
    </row>
    <row r="1267" spans="1:15" s="9" customFormat="1" ht="24" customHeight="1">
      <c r="A1267" s="268"/>
      <c r="B1267" s="75" t="s">
        <v>2032</v>
      </c>
      <c r="C1267" s="75" t="s">
        <v>339</v>
      </c>
      <c r="D1267" s="77" t="s">
        <v>340</v>
      </c>
      <c r="E1267" s="74" t="s">
        <v>345</v>
      </c>
      <c r="F1267" s="68">
        <v>1128</v>
      </c>
      <c r="G1267" s="68"/>
      <c r="H1267" s="68"/>
      <c r="I1267" s="68">
        <f t="shared" si="400"/>
        <v>0</v>
      </c>
      <c r="J1267" s="68">
        <f t="shared" si="401"/>
        <v>0</v>
      </c>
      <c r="K1267" s="68">
        <f t="shared" si="402"/>
        <v>0</v>
      </c>
      <c r="L1267" s="68">
        <f t="shared" si="403"/>
        <v>0</v>
      </c>
      <c r="M1267" s="68"/>
      <c r="N1267" s="72"/>
      <c r="O1267" s="8"/>
    </row>
    <row r="1268" spans="1:15" s="9" customFormat="1" ht="24" customHeight="1">
      <c r="A1268" s="268"/>
      <c r="B1268" s="75" t="s">
        <v>2033</v>
      </c>
      <c r="C1268" s="75" t="s">
        <v>341</v>
      </c>
      <c r="D1268" s="77" t="s">
        <v>266</v>
      </c>
      <c r="E1268" s="74" t="s">
        <v>345</v>
      </c>
      <c r="F1268" s="68">
        <v>303</v>
      </c>
      <c r="G1268" s="68"/>
      <c r="H1268" s="68"/>
      <c r="I1268" s="68">
        <f t="shared" si="400"/>
        <v>0</v>
      </c>
      <c r="J1268" s="68">
        <f t="shared" si="401"/>
        <v>0</v>
      </c>
      <c r="K1268" s="68">
        <f t="shared" si="402"/>
        <v>0</v>
      </c>
      <c r="L1268" s="68">
        <f t="shared" si="403"/>
        <v>0</v>
      </c>
      <c r="M1268" s="68"/>
      <c r="N1268" s="72"/>
      <c r="O1268" s="8"/>
    </row>
    <row r="1269" spans="1:15" s="9" customFormat="1" ht="24" customHeight="1">
      <c r="A1269" s="268"/>
      <c r="B1269" s="75" t="s">
        <v>2034</v>
      </c>
      <c r="C1269" s="75" t="s">
        <v>267</v>
      </c>
      <c r="D1269" s="77" t="s">
        <v>268</v>
      </c>
      <c r="E1269" s="74" t="s">
        <v>345</v>
      </c>
      <c r="F1269" s="68">
        <v>240</v>
      </c>
      <c r="G1269" s="68"/>
      <c r="H1269" s="68"/>
      <c r="I1269" s="68">
        <f t="shared" si="400"/>
        <v>0</v>
      </c>
      <c r="J1269" s="68">
        <f t="shared" si="401"/>
        <v>0</v>
      </c>
      <c r="K1269" s="68">
        <f t="shared" si="402"/>
        <v>0</v>
      </c>
      <c r="L1269" s="68">
        <f t="shared" si="403"/>
        <v>0</v>
      </c>
      <c r="M1269" s="68"/>
      <c r="N1269" s="72"/>
      <c r="O1269" s="8"/>
    </row>
    <row r="1270" spans="1:15" s="9" customFormat="1" ht="24" customHeight="1">
      <c r="A1270" s="268"/>
      <c r="B1270" s="75" t="s">
        <v>2035</v>
      </c>
      <c r="C1270" s="75" t="s">
        <v>269</v>
      </c>
      <c r="D1270" s="77" t="s">
        <v>270</v>
      </c>
      <c r="E1270" s="74" t="s">
        <v>345</v>
      </c>
      <c r="F1270" s="68">
        <v>408</v>
      </c>
      <c r="G1270" s="68"/>
      <c r="H1270" s="68"/>
      <c r="I1270" s="68">
        <f t="shared" si="400"/>
        <v>0</v>
      </c>
      <c r="J1270" s="68">
        <f t="shared" si="401"/>
        <v>0</v>
      </c>
      <c r="K1270" s="68">
        <f t="shared" si="402"/>
        <v>0</v>
      </c>
      <c r="L1270" s="68">
        <f t="shared" si="403"/>
        <v>0</v>
      </c>
      <c r="M1270" s="68"/>
      <c r="N1270" s="72"/>
      <c r="O1270" s="8"/>
    </row>
    <row r="1271" spans="1:15" s="9" customFormat="1" ht="24" customHeight="1">
      <c r="A1271" s="268"/>
      <c r="B1271" s="75" t="s">
        <v>2036</v>
      </c>
      <c r="C1271" s="75" t="s">
        <v>271</v>
      </c>
      <c r="D1271" s="77" t="s">
        <v>260</v>
      </c>
      <c r="E1271" s="74" t="s">
        <v>345</v>
      </c>
      <c r="F1271" s="68">
        <v>210</v>
      </c>
      <c r="G1271" s="68"/>
      <c r="H1271" s="68"/>
      <c r="I1271" s="68">
        <f t="shared" si="400"/>
        <v>0</v>
      </c>
      <c r="J1271" s="68">
        <f t="shared" si="401"/>
        <v>0</v>
      </c>
      <c r="K1271" s="68">
        <f t="shared" si="402"/>
        <v>0</v>
      </c>
      <c r="L1271" s="68">
        <f t="shared" si="403"/>
        <v>0</v>
      </c>
      <c r="M1271" s="68"/>
      <c r="N1271" s="72"/>
      <c r="O1271" s="8"/>
    </row>
    <row r="1272" spans="1:15" s="9" customFormat="1" ht="24" customHeight="1">
      <c r="A1272" s="268"/>
      <c r="B1272" s="75" t="s">
        <v>2037</v>
      </c>
      <c r="C1272" s="75" t="s">
        <v>261</v>
      </c>
      <c r="D1272" s="77" t="s">
        <v>262</v>
      </c>
      <c r="E1272" s="74" t="s">
        <v>345</v>
      </c>
      <c r="F1272" s="68">
        <v>201</v>
      </c>
      <c r="G1272" s="68"/>
      <c r="H1272" s="68"/>
      <c r="I1272" s="68">
        <f t="shared" si="400"/>
        <v>0</v>
      </c>
      <c r="J1272" s="68">
        <f t="shared" si="401"/>
        <v>0</v>
      </c>
      <c r="K1272" s="68">
        <f t="shared" si="402"/>
        <v>0</v>
      </c>
      <c r="L1272" s="68">
        <f t="shared" si="403"/>
        <v>0</v>
      </c>
      <c r="M1272" s="68"/>
      <c r="N1272" s="72"/>
      <c r="O1272" s="8"/>
    </row>
    <row r="1273" spans="1:15" s="9" customFormat="1" ht="24" customHeight="1">
      <c r="A1273" s="268"/>
      <c r="B1273" s="75" t="s">
        <v>2038</v>
      </c>
      <c r="C1273" s="75" t="s">
        <v>263</v>
      </c>
      <c r="D1273" s="77" t="s">
        <v>264</v>
      </c>
      <c r="E1273" s="74" t="s">
        <v>345</v>
      </c>
      <c r="F1273" s="68">
        <v>69</v>
      </c>
      <c r="G1273" s="68"/>
      <c r="H1273" s="68"/>
      <c r="I1273" s="68">
        <f t="shared" si="400"/>
        <v>0</v>
      </c>
      <c r="J1273" s="68">
        <f t="shared" si="401"/>
        <v>0</v>
      </c>
      <c r="K1273" s="68">
        <f t="shared" si="402"/>
        <v>0</v>
      </c>
      <c r="L1273" s="68">
        <f t="shared" si="403"/>
        <v>0</v>
      </c>
      <c r="M1273" s="68"/>
      <c r="N1273" s="72"/>
      <c r="O1273" s="8"/>
    </row>
    <row r="1274" spans="1:15" s="9" customFormat="1" ht="24" customHeight="1">
      <c r="A1274" s="268"/>
      <c r="B1274" s="75" t="s">
        <v>2039</v>
      </c>
      <c r="C1274" s="75">
        <v>83654</v>
      </c>
      <c r="D1274" s="151" t="s">
        <v>265</v>
      </c>
      <c r="E1274" s="64" t="s">
        <v>345</v>
      </c>
      <c r="F1274" s="68">
        <v>6</v>
      </c>
      <c r="G1274" s="69"/>
      <c r="H1274" s="69"/>
      <c r="I1274" s="69">
        <f t="shared" si="400"/>
        <v>0</v>
      </c>
      <c r="J1274" s="69">
        <f t="shared" si="401"/>
        <v>0</v>
      </c>
      <c r="K1274" s="69">
        <f t="shared" si="402"/>
        <v>0</v>
      </c>
      <c r="L1274" s="69">
        <f t="shared" si="403"/>
        <v>0</v>
      </c>
      <c r="M1274" s="69"/>
      <c r="N1274" s="72"/>
      <c r="O1274" s="8"/>
    </row>
    <row r="1275" spans="1:15" s="9" customFormat="1" ht="12" customHeight="1">
      <c r="A1275" s="268"/>
      <c r="B1275" s="75" t="s">
        <v>2040</v>
      </c>
      <c r="C1275" s="75"/>
      <c r="D1275" s="275" t="s">
        <v>2041</v>
      </c>
      <c r="E1275" s="76"/>
      <c r="F1275" s="68"/>
      <c r="G1275" s="68"/>
      <c r="H1275" s="68"/>
      <c r="I1275" s="68" t="str">
        <f t="shared" si="400"/>
        <v/>
      </c>
      <c r="J1275" s="68" t="str">
        <f t="shared" si="401"/>
        <v/>
      </c>
      <c r="K1275" s="68" t="str">
        <f t="shared" si="402"/>
        <v/>
      </c>
      <c r="L1275" s="68" t="str">
        <f t="shared" si="403"/>
        <v/>
      </c>
      <c r="M1275" s="68"/>
      <c r="N1275" s="72"/>
      <c r="O1275" s="8"/>
    </row>
    <row r="1276" spans="1:15" s="9" customFormat="1" ht="12.75" customHeight="1">
      <c r="A1276" s="268"/>
      <c r="B1276" s="75" t="s">
        <v>2042</v>
      </c>
      <c r="C1276" s="75">
        <v>90599</v>
      </c>
      <c r="D1276" s="77" t="s">
        <v>614</v>
      </c>
      <c r="E1276" s="74" t="s">
        <v>345</v>
      </c>
      <c r="F1276" s="68">
        <v>22</v>
      </c>
      <c r="G1276" s="68"/>
      <c r="H1276" s="68"/>
      <c r="I1276" s="68">
        <f>IF(F1276="","",G1276+H1276)</f>
        <v>0</v>
      </c>
      <c r="J1276" s="68">
        <f>IF(F1276="","",ROUND((F1276*G1276),2))</f>
        <v>0</v>
      </c>
      <c r="K1276" s="68">
        <f>IF(F1276="","",ROUND((F1276*H1276),2))</f>
        <v>0</v>
      </c>
      <c r="L1276" s="68">
        <f>IF(F1276="","",ROUND((F1276*I1276),2))</f>
        <v>0</v>
      </c>
      <c r="M1276" s="68"/>
      <c r="N1276" s="72"/>
      <c r="O1276" s="8"/>
    </row>
    <row r="1277" spans="1:15" s="9" customFormat="1" ht="12" customHeight="1">
      <c r="A1277" s="268"/>
      <c r="B1277" s="75" t="s">
        <v>2043</v>
      </c>
      <c r="C1277" s="75"/>
      <c r="D1277" s="275" t="s">
        <v>2044</v>
      </c>
      <c r="E1277" s="76"/>
      <c r="F1277" s="68"/>
      <c r="G1277" s="68"/>
      <c r="H1277" s="68"/>
      <c r="I1277" s="68" t="str">
        <f t="shared" si="400"/>
        <v/>
      </c>
      <c r="J1277" s="68" t="str">
        <f t="shared" si="401"/>
        <v/>
      </c>
      <c r="K1277" s="68" t="str">
        <f t="shared" si="402"/>
        <v/>
      </c>
      <c r="L1277" s="68" t="str">
        <f t="shared" si="403"/>
        <v/>
      </c>
      <c r="M1277" s="68"/>
      <c r="N1277" s="72"/>
      <c r="O1277" s="8"/>
    </row>
    <row r="1278" spans="1:15" s="9" customFormat="1" ht="24" customHeight="1">
      <c r="A1278" s="268"/>
      <c r="B1278" s="75" t="s">
        <v>2045</v>
      </c>
      <c r="C1278" s="75" t="s">
        <v>74</v>
      </c>
      <c r="D1278" s="77" t="s">
        <v>75</v>
      </c>
      <c r="E1278" s="74" t="s">
        <v>345</v>
      </c>
      <c r="F1278" s="68">
        <v>804</v>
      </c>
      <c r="G1278" s="68"/>
      <c r="H1278" s="68"/>
      <c r="I1278" s="68">
        <f t="shared" si="400"/>
        <v>0</v>
      </c>
      <c r="J1278" s="68">
        <f t="shared" si="401"/>
        <v>0</v>
      </c>
      <c r="K1278" s="68">
        <f t="shared" si="402"/>
        <v>0</v>
      </c>
      <c r="L1278" s="68">
        <f t="shared" si="403"/>
        <v>0</v>
      </c>
      <c r="M1278" s="68"/>
      <c r="N1278" s="72"/>
      <c r="O1278" s="8"/>
    </row>
    <row r="1279" spans="1:15" s="9" customFormat="1" ht="24" customHeight="1">
      <c r="A1279" s="268"/>
      <c r="B1279" s="75" t="s">
        <v>2046</v>
      </c>
      <c r="C1279" s="75" t="s">
        <v>76</v>
      </c>
      <c r="D1279" s="77" t="s">
        <v>77</v>
      </c>
      <c r="E1279" s="74" t="s">
        <v>345</v>
      </c>
      <c r="F1279" s="68">
        <v>156</v>
      </c>
      <c r="G1279" s="68"/>
      <c r="H1279" s="68"/>
      <c r="I1279" s="68">
        <f t="shared" si="400"/>
        <v>0</v>
      </c>
      <c r="J1279" s="68">
        <f t="shared" si="401"/>
        <v>0</v>
      </c>
      <c r="K1279" s="68">
        <f t="shared" si="402"/>
        <v>0</v>
      </c>
      <c r="L1279" s="68">
        <f t="shared" si="403"/>
        <v>0</v>
      </c>
      <c r="M1279" s="68"/>
      <c r="N1279" s="72"/>
      <c r="O1279" s="8"/>
    </row>
    <row r="1280" spans="1:15" s="9" customFormat="1" ht="24" customHeight="1">
      <c r="A1280" s="268"/>
      <c r="B1280" s="75" t="s">
        <v>2047</v>
      </c>
      <c r="C1280" s="75" t="s">
        <v>78</v>
      </c>
      <c r="D1280" s="77" t="s">
        <v>79</v>
      </c>
      <c r="E1280" s="74" t="s">
        <v>345</v>
      </c>
      <c r="F1280" s="68">
        <v>414</v>
      </c>
      <c r="G1280" s="68"/>
      <c r="H1280" s="68"/>
      <c r="I1280" s="68">
        <f t="shared" si="400"/>
        <v>0</v>
      </c>
      <c r="J1280" s="68">
        <f t="shared" si="401"/>
        <v>0</v>
      </c>
      <c r="K1280" s="68">
        <f t="shared" si="402"/>
        <v>0</v>
      </c>
      <c r="L1280" s="68">
        <f t="shared" si="403"/>
        <v>0</v>
      </c>
      <c r="M1280" s="68"/>
      <c r="N1280" s="72"/>
      <c r="O1280" s="8"/>
    </row>
    <row r="1281" spans="1:15" s="9" customFormat="1" ht="12" customHeight="1">
      <c r="A1281" s="268"/>
      <c r="B1281" s="75" t="s">
        <v>2048</v>
      </c>
      <c r="C1281" s="75">
        <v>83700</v>
      </c>
      <c r="D1281" s="151" t="s">
        <v>80</v>
      </c>
      <c r="E1281" s="64" t="s">
        <v>345</v>
      </c>
      <c r="F1281" s="68">
        <v>333</v>
      </c>
      <c r="G1281" s="69"/>
      <c r="H1281" s="69"/>
      <c r="I1281" s="69">
        <f t="shared" si="400"/>
        <v>0</v>
      </c>
      <c r="J1281" s="69">
        <f t="shared" si="401"/>
        <v>0</v>
      </c>
      <c r="K1281" s="69">
        <f t="shared" si="402"/>
        <v>0</v>
      </c>
      <c r="L1281" s="69">
        <f t="shared" si="403"/>
        <v>0</v>
      </c>
      <c r="M1281" s="69"/>
      <c r="N1281" s="72"/>
      <c r="O1281" s="8"/>
    </row>
    <row r="1282" spans="1:15" s="9" customFormat="1" ht="12" customHeight="1">
      <c r="A1282" s="268"/>
      <c r="B1282" s="75" t="s">
        <v>2049</v>
      </c>
      <c r="C1282" s="75"/>
      <c r="D1282" s="275" t="s">
        <v>2050</v>
      </c>
      <c r="E1282" s="76"/>
      <c r="F1282" s="68"/>
      <c r="G1282" s="68"/>
      <c r="H1282" s="68"/>
      <c r="I1282" s="68" t="str">
        <f t="shared" si="400"/>
        <v/>
      </c>
      <c r="J1282" s="68" t="str">
        <f t="shared" si="401"/>
        <v/>
      </c>
      <c r="K1282" s="68" t="str">
        <f t="shared" si="402"/>
        <v/>
      </c>
      <c r="L1282" s="68" t="str">
        <f t="shared" si="403"/>
        <v/>
      </c>
      <c r="M1282" s="68"/>
      <c r="N1282" s="72"/>
      <c r="O1282" s="8"/>
    </row>
    <row r="1283" spans="1:15" s="9" customFormat="1" ht="24" customHeight="1">
      <c r="A1283" s="268"/>
      <c r="B1283" s="75" t="s">
        <v>2051</v>
      </c>
      <c r="C1283" s="75" t="s">
        <v>72</v>
      </c>
      <c r="D1283" s="77" t="s">
        <v>73</v>
      </c>
      <c r="E1283" s="74" t="s">
        <v>345</v>
      </c>
      <c r="F1283" s="68">
        <v>141</v>
      </c>
      <c r="G1283" s="68"/>
      <c r="H1283" s="68"/>
      <c r="I1283" s="68">
        <f t="shared" si="400"/>
        <v>0</v>
      </c>
      <c r="J1283" s="68">
        <f t="shared" si="401"/>
        <v>0</v>
      </c>
      <c r="K1283" s="68">
        <f t="shared" si="402"/>
        <v>0</v>
      </c>
      <c r="L1283" s="68">
        <f t="shared" si="403"/>
        <v>0</v>
      </c>
      <c r="M1283" s="68"/>
      <c r="N1283" s="72"/>
      <c r="O1283" s="8"/>
    </row>
    <row r="1284" spans="1:15" s="9" customFormat="1" ht="24" customHeight="1">
      <c r="A1284" s="268"/>
      <c r="B1284" s="75" t="s">
        <v>2052</v>
      </c>
      <c r="C1284" s="75">
        <v>40777</v>
      </c>
      <c r="D1284" s="151" t="s">
        <v>192</v>
      </c>
      <c r="E1284" s="64" t="s">
        <v>344</v>
      </c>
      <c r="F1284" s="68">
        <v>54</v>
      </c>
      <c r="G1284" s="69"/>
      <c r="H1284" s="69"/>
      <c r="I1284" s="69">
        <f t="shared" si="400"/>
        <v>0</v>
      </c>
      <c r="J1284" s="69">
        <f t="shared" si="401"/>
        <v>0</v>
      </c>
      <c r="K1284" s="69">
        <f t="shared" si="402"/>
        <v>0</v>
      </c>
      <c r="L1284" s="69">
        <f t="shared" si="403"/>
        <v>0</v>
      </c>
      <c r="M1284" s="69"/>
      <c r="N1284" s="72"/>
      <c r="O1284" s="8"/>
    </row>
    <row r="1285" spans="1:15" s="9" customFormat="1" ht="12" customHeight="1">
      <c r="A1285" s="268"/>
      <c r="B1285" s="75" t="s">
        <v>2053</v>
      </c>
      <c r="C1285" s="75">
        <v>72291</v>
      </c>
      <c r="D1285" s="151" t="s">
        <v>191</v>
      </c>
      <c r="E1285" s="64" t="s">
        <v>344</v>
      </c>
      <c r="F1285" s="68">
        <v>12</v>
      </c>
      <c r="G1285" s="69"/>
      <c r="H1285" s="69"/>
      <c r="I1285" s="69">
        <f t="shared" si="400"/>
        <v>0</v>
      </c>
      <c r="J1285" s="69">
        <f t="shared" si="401"/>
        <v>0</v>
      </c>
      <c r="K1285" s="69">
        <f t="shared" si="402"/>
        <v>0</v>
      </c>
      <c r="L1285" s="69">
        <f t="shared" si="403"/>
        <v>0</v>
      </c>
      <c r="M1285" s="69"/>
      <c r="N1285" s="72"/>
      <c r="O1285" s="8"/>
    </row>
    <row r="1286" spans="1:15" s="9" customFormat="1" ht="12" customHeight="1">
      <c r="A1286" s="268"/>
      <c r="B1286" s="75" t="s">
        <v>2054</v>
      </c>
      <c r="C1286" s="75">
        <v>72684</v>
      </c>
      <c r="D1286" s="151" t="s">
        <v>193</v>
      </c>
      <c r="E1286" s="64" t="s">
        <v>344</v>
      </c>
      <c r="F1286" s="68">
        <v>5</v>
      </c>
      <c r="G1286" s="69"/>
      <c r="H1286" s="69"/>
      <c r="I1286" s="69">
        <f t="shared" si="400"/>
        <v>0</v>
      </c>
      <c r="J1286" s="69">
        <f t="shared" si="401"/>
        <v>0</v>
      </c>
      <c r="K1286" s="69">
        <f t="shared" si="402"/>
        <v>0</v>
      </c>
      <c r="L1286" s="69">
        <f t="shared" si="403"/>
        <v>0</v>
      </c>
      <c r="M1286" s="69"/>
      <c r="N1286" s="72"/>
      <c r="O1286" s="8"/>
    </row>
    <row r="1287" spans="1:15" s="9" customFormat="1" ht="24" customHeight="1">
      <c r="A1287" s="268"/>
      <c r="B1287" s="75" t="s">
        <v>2055</v>
      </c>
      <c r="C1287" s="75"/>
      <c r="D1287" s="275" t="s">
        <v>2056</v>
      </c>
      <c r="E1287" s="76"/>
      <c r="F1287" s="68"/>
      <c r="G1287" s="68"/>
      <c r="H1287" s="68"/>
      <c r="I1287" s="68" t="str">
        <f t="shared" si="400"/>
        <v/>
      </c>
      <c r="J1287" s="68" t="str">
        <f t="shared" si="401"/>
        <v/>
      </c>
      <c r="K1287" s="68" t="str">
        <f t="shared" si="402"/>
        <v/>
      </c>
      <c r="L1287" s="68" t="str">
        <f t="shared" si="403"/>
        <v/>
      </c>
      <c r="M1287" s="68"/>
      <c r="N1287" s="149"/>
      <c r="O1287" s="8"/>
    </row>
    <row r="1288" spans="1:15" s="9" customFormat="1" ht="24">
      <c r="A1288" s="268"/>
      <c r="B1288" s="75" t="s">
        <v>2057</v>
      </c>
      <c r="C1288" s="75">
        <v>90510</v>
      </c>
      <c r="D1288" s="77" t="s">
        <v>557</v>
      </c>
      <c r="E1288" s="74" t="s">
        <v>345</v>
      </c>
      <c r="F1288" s="68">
        <v>9</v>
      </c>
      <c r="G1288" s="68"/>
      <c r="H1288" s="68"/>
      <c r="I1288" s="68">
        <f t="shared" si="400"/>
        <v>0</v>
      </c>
      <c r="J1288" s="68">
        <f t="shared" si="401"/>
        <v>0</v>
      </c>
      <c r="K1288" s="68">
        <f t="shared" si="402"/>
        <v>0</v>
      </c>
      <c r="L1288" s="68">
        <f t="shared" si="403"/>
        <v>0</v>
      </c>
      <c r="M1288" s="68"/>
      <c r="N1288" s="72"/>
      <c r="O1288" s="8"/>
    </row>
    <row r="1289" spans="1:15" s="9" customFormat="1" ht="24">
      <c r="A1289" s="268"/>
      <c r="B1289" s="75" t="s">
        <v>2058</v>
      </c>
      <c r="C1289" s="75">
        <v>90511</v>
      </c>
      <c r="D1289" s="77" t="s">
        <v>558</v>
      </c>
      <c r="E1289" s="74" t="s">
        <v>345</v>
      </c>
      <c r="F1289" s="68">
        <v>9</v>
      </c>
      <c r="G1289" s="68"/>
      <c r="H1289" s="68"/>
      <c r="I1289" s="68">
        <f t="shared" si="400"/>
        <v>0</v>
      </c>
      <c r="J1289" s="68">
        <f t="shared" si="401"/>
        <v>0</v>
      </c>
      <c r="K1289" s="68">
        <f t="shared" si="402"/>
        <v>0</v>
      </c>
      <c r="L1289" s="68">
        <f t="shared" si="403"/>
        <v>0</v>
      </c>
      <c r="M1289" s="68"/>
      <c r="N1289" s="72"/>
      <c r="O1289" s="8"/>
    </row>
    <row r="1290" spans="1:15" s="9" customFormat="1" ht="12" customHeight="1">
      <c r="A1290" s="268"/>
      <c r="B1290" s="75" t="s">
        <v>2059</v>
      </c>
      <c r="C1290" s="75"/>
      <c r="D1290" s="275" t="s">
        <v>2060</v>
      </c>
      <c r="E1290" s="76"/>
      <c r="F1290" s="68"/>
      <c r="G1290" s="68"/>
      <c r="H1290" s="68"/>
      <c r="I1290" s="68" t="str">
        <f t="shared" si="400"/>
        <v/>
      </c>
      <c r="J1290" s="68" t="str">
        <f t="shared" si="401"/>
        <v/>
      </c>
      <c r="K1290" s="68" t="str">
        <f t="shared" si="402"/>
        <v/>
      </c>
      <c r="L1290" s="68" t="str">
        <f t="shared" si="403"/>
        <v/>
      </c>
      <c r="M1290" s="68"/>
      <c r="N1290" s="72"/>
      <c r="O1290" s="8"/>
    </row>
    <row r="1291" spans="1:15" s="9" customFormat="1" ht="12" customHeight="1">
      <c r="A1291" s="268"/>
      <c r="B1291" s="75" t="s">
        <v>2061</v>
      </c>
      <c r="C1291" s="75">
        <v>72684</v>
      </c>
      <c r="D1291" s="151" t="s">
        <v>193</v>
      </c>
      <c r="E1291" s="64" t="s">
        <v>344</v>
      </c>
      <c r="F1291" s="68">
        <v>3</v>
      </c>
      <c r="G1291" s="69"/>
      <c r="H1291" s="69"/>
      <c r="I1291" s="69">
        <f t="shared" si="400"/>
        <v>0</v>
      </c>
      <c r="J1291" s="69">
        <f t="shared" si="401"/>
        <v>0</v>
      </c>
      <c r="K1291" s="69">
        <f t="shared" si="402"/>
        <v>0</v>
      </c>
      <c r="L1291" s="69">
        <f t="shared" si="403"/>
        <v>0</v>
      </c>
      <c r="M1291" s="69"/>
      <c r="N1291" s="72"/>
      <c r="O1291" s="8"/>
    </row>
    <row r="1292" spans="1:15" s="9" customFormat="1" ht="24" customHeight="1">
      <c r="A1292" s="268"/>
      <c r="B1292" s="75" t="s">
        <v>2062</v>
      </c>
      <c r="C1292" s="75" t="s">
        <v>76</v>
      </c>
      <c r="D1292" s="77" t="s">
        <v>77</v>
      </c>
      <c r="E1292" s="74" t="s">
        <v>345</v>
      </c>
      <c r="F1292" s="68">
        <v>24</v>
      </c>
      <c r="G1292" s="68"/>
      <c r="H1292" s="68"/>
      <c r="I1292" s="68">
        <f t="shared" si="400"/>
        <v>0</v>
      </c>
      <c r="J1292" s="68">
        <f t="shared" si="401"/>
        <v>0</v>
      </c>
      <c r="K1292" s="68">
        <f t="shared" si="402"/>
        <v>0</v>
      </c>
      <c r="L1292" s="68">
        <f t="shared" si="403"/>
        <v>0</v>
      </c>
      <c r="M1292" s="68"/>
      <c r="N1292" s="72"/>
      <c r="O1292" s="8"/>
    </row>
    <row r="1293" spans="1:15" s="9" customFormat="1" ht="24" customHeight="1">
      <c r="A1293" s="268"/>
      <c r="B1293" s="75" t="s">
        <v>2063</v>
      </c>
      <c r="C1293" s="75" t="s">
        <v>78</v>
      </c>
      <c r="D1293" s="77" t="s">
        <v>79</v>
      </c>
      <c r="E1293" s="74" t="s">
        <v>345</v>
      </c>
      <c r="F1293" s="68">
        <v>291</v>
      </c>
      <c r="G1293" s="68"/>
      <c r="H1293" s="68"/>
      <c r="I1293" s="68">
        <f t="shared" si="400"/>
        <v>0</v>
      </c>
      <c r="J1293" s="68">
        <f t="shared" si="401"/>
        <v>0</v>
      </c>
      <c r="K1293" s="68">
        <f t="shared" si="402"/>
        <v>0</v>
      </c>
      <c r="L1293" s="68">
        <f t="shared" si="403"/>
        <v>0</v>
      </c>
      <c r="M1293" s="68"/>
      <c r="N1293" s="72"/>
      <c r="O1293" s="8"/>
    </row>
    <row r="1294" spans="1:15" s="9" customFormat="1" ht="12.75" customHeight="1">
      <c r="A1294" s="268"/>
      <c r="B1294" s="75" t="s">
        <v>2064</v>
      </c>
      <c r="C1294" s="75">
        <v>90169</v>
      </c>
      <c r="D1294" s="77" t="s">
        <v>412</v>
      </c>
      <c r="E1294" s="74" t="s">
        <v>345</v>
      </c>
      <c r="F1294" s="68">
        <v>156</v>
      </c>
      <c r="G1294" s="68"/>
      <c r="H1294" s="68"/>
      <c r="I1294" s="68">
        <f>IF(F1294="","",G1294+H1294)</f>
        <v>0</v>
      </c>
      <c r="J1294" s="68">
        <f>IF(F1294="","",ROUND((F1294*G1294),2))</f>
        <v>0</v>
      </c>
      <c r="K1294" s="68">
        <f>IF(F1294="","",ROUND((F1294*H1294),2))</f>
        <v>0</v>
      </c>
      <c r="L1294" s="68">
        <f>IF(F1294="","",ROUND((F1294*I1294),2))</f>
        <v>0</v>
      </c>
      <c r="M1294" s="68"/>
      <c r="N1294" s="72"/>
      <c r="O1294" s="8"/>
    </row>
    <row r="1295" spans="1:15" s="9" customFormat="1" ht="12" customHeight="1">
      <c r="A1295" s="268"/>
      <c r="B1295" s="75" t="s">
        <v>2065</v>
      </c>
      <c r="C1295" s="75">
        <v>83701</v>
      </c>
      <c r="D1295" s="151" t="s">
        <v>81</v>
      </c>
      <c r="E1295" s="64" t="s">
        <v>345</v>
      </c>
      <c r="F1295" s="68">
        <v>45</v>
      </c>
      <c r="G1295" s="69"/>
      <c r="H1295" s="69"/>
      <c r="I1295" s="69">
        <f t="shared" ref="I1295:I1298" si="404">IF(F1295="","",G1295+H1295)</f>
        <v>0</v>
      </c>
      <c r="J1295" s="69">
        <f t="shared" ref="J1295:J1298" si="405">IF(F1295="","",ROUND((F1295*G1295),2))</f>
        <v>0</v>
      </c>
      <c r="K1295" s="69">
        <f t="shared" ref="K1295:K1298" si="406">IF(F1295="","",ROUND((F1295*H1295),2))</f>
        <v>0</v>
      </c>
      <c r="L1295" s="69">
        <f t="shared" ref="L1295:L1298" si="407">IF(F1295="","",ROUND((F1295*I1295),2))</f>
        <v>0</v>
      </c>
      <c r="M1295" s="69"/>
      <c r="N1295" s="72"/>
      <c r="O1295" s="8"/>
    </row>
    <row r="1296" spans="1:15" s="9" customFormat="1" ht="12" customHeight="1">
      <c r="A1296" s="268"/>
      <c r="B1296" s="75" t="s">
        <v>2066</v>
      </c>
      <c r="C1296" s="75">
        <v>83702</v>
      </c>
      <c r="D1296" s="151" t="s">
        <v>82</v>
      </c>
      <c r="E1296" s="64" t="s">
        <v>345</v>
      </c>
      <c r="F1296" s="68">
        <v>84</v>
      </c>
      <c r="G1296" s="69"/>
      <c r="H1296" s="69"/>
      <c r="I1296" s="69">
        <f t="shared" si="404"/>
        <v>0</v>
      </c>
      <c r="J1296" s="69">
        <f t="shared" si="405"/>
        <v>0</v>
      </c>
      <c r="K1296" s="69">
        <f t="shared" si="406"/>
        <v>0</v>
      </c>
      <c r="L1296" s="69">
        <f t="shared" si="407"/>
        <v>0</v>
      </c>
      <c r="M1296" s="69"/>
      <c r="N1296" s="72"/>
      <c r="O1296" s="8"/>
    </row>
    <row r="1297" spans="1:15" s="9" customFormat="1" ht="12" customHeight="1">
      <c r="A1297" s="268"/>
      <c r="B1297" s="75" t="s">
        <v>2067</v>
      </c>
      <c r="C1297" s="75">
        <v>83651</v>
      </c>
      <c r="D1297" s="151" t="s">
        <v>32</v>
      </c>
      <c r="E1297" s="64" t="s">
        <v>345</v>
      </c>
      <c r="F1297" s="68">
        <v>36</v>
      </c>
      <c r="G1297" s="69"/>
      <c r="H1297" s="69"/>
      <c r="I1297" s="69">
        <f t="shared" si="404"/>
        <v>0</v>
      </c>
      <c r="J1297" s="69">
        <f t="shared" si="405"/>
        <v>0</v>
      </c>
      <c r="K1297" s="69">
        <f t="shared" si="406"/>
        <v>0</v>
      </c>
      <c r="L1297" s="69">
        <f t="shared" si="407"/>
        <v>0</v>
      </c>
      <c r="M1297" s="69"/>
      <c r="N1297" s="72"/>
      <c r="O1297" s="8"/>
    </row>
    <row r="1298" spans="1:15" s="9" customFormat="1" ht="12" customHeight="1">
      <c r="A1298" s="268"/>
      <c r="B1298" s="75" t="s">
        <v>2068</v>
      </c>
      <c r="C1298" s="75" t="s">
        <v>194</v>
      </c>
      <c r="D1298" s="77" t="s">
        <v>195</v>
      </c>
      <c r="E1298" s="74" t="s">
        <v>346</v>
      </c>
      <c r="F1298" s="68">
        <v>100</v>
      </c>
      <c r="G1298" s="68"/>
      <c r="H1298" s="68"/>
      <c r="I1298" s="68">
        <f t="shared" si="404"/>
        <v>0</v>
      </c>
      <c r="J1298" s="68">
        <f t="shared" si="405"/>
        <v>0</v>
      </c>
      <c r="K1298" s="68">
        <f t="shared" si="406"/>
        <v>0</v>
      </c>
      <c r="L1298" s="68">
        <f t="shared" si="407"/>
        <v>0</v>
      </c>
      <c r="M1298" s="68"/>
      <c r="N1298" s="72"/>
      <c r="O1298" s="8"/>
    </row>
    <row r="1299" spans="1:15" s="9" customFormat="1" ht="12" customHeight="1">
      <c r="A1299" s="268"/>
      <c r="B1299" s="75" t="s">
        <v>2069</v>
      </c>
      <c r="C1299" s="75"/>
      <c r="D1299" s="275" t="s">
        <v>2070</v>
      </c>
      <c r="E1299" s="76"/>
      <c r="F1299" s="68"/>
      <c r="G1299" s="68"/>
      <c r="H1299" s="68"/>
      <c r="I1299" s="68" t="str">
        <f t="shared" si="400"/>
        <v/>
      </c>
      <c r="J1299" s="68" t="str">
        <f t="shared" si="401"/>
        <v/>
      </c>
      <c r="K1299" s="68" t="str">
        <f t="shared" si="402"/>
        <v/>
      </c>
      <c r="L1299" s="68" t="str">
        <f t="shared" si="403"/>
        <v/>
      </c>
      <c r="M1299" s="68"/>
      <c r="N1299" s="72"/>
      <c r="O1299" s="8"/>
    </row>
    <row r="1300" spans="1:15" s="9" customFormat="1" ht="24" customHeight="1">
      <c r="A1300" s="268"/>
      <c r="B1300" s="75" t="s">
        <v>2071</v>
      </c>
      <c r="C1300" s="75">
        <v>83676</v>
      </c>
      <c r="D1300" s="151" t="s">
        <v>33</v>
      </c>
      <c r="E1300" s="64" t="s">
        <v>345</v>
      </c>
      <c r="F1300" s="68">
        <v>35</v>
      </c>
      <c r="G1300" s="69"/>
      <c r="H1300" s="69"/>
      <c r="I1300" s="69">
        <f t="shared" si="400"/>
        <v>0</v>
      </c>
      <c r="J1300" s="69">
        <f t="shared" si="401"/>
        <v>0</v>
      </c>
      <c r="K1300" s="69">
        <f t="shared" si="402"/>
        <v>0</v>
      </c>
      <c r="L1300" s="69">
        <f t="shared" si="403"/>
        <v>0</v>
      </c>
      <c r="M1300" s="69"/>
      <c r="N1300" s="72"/>
      <c r="O1300" s="8"/>
    </row>
    <row r="1301" spans="1:15" s="9" customFormat="1" ht="24" customHeight="1">
      <c r="A1301" s="268"/>
      <c r="B1301" s="75" t="s">
        <v>2072</v>
      </c>
      <c r="C1301" s="75">
        <v>83677</v>
      </c>
      <c r="D1301" s="151" t="s">
        <v>34</v>
      </c>
      <c r="E1301" s="64" t="s">
        <v>345</v>
      </c>
      <c r="F1301" s="68">
        <v>65</v>
      </c>
      <c r="G1301" s="69"/>
      <c r="H1301" s="69"/>
      <c r="I1301" s="69">
        <f t="shared" si="400"/>
        <v>0</v>
      </c>
      <c r="J1301" s="69">
        <f t="shared" si="401"/>
        <v>0</v>
      </c>
      <c r="K1301" s="69">
        <f t="shared" si="402"/>
        <v>0</v>
      </c>
      <c r="L1301" s="69">
        <f t="shared" si="403"/>
        <v>0</v>
      </c>
      <c r="M1301" s="69"/>
      <c r="N1301" s="72"/>
      <c r="O1301" s="8"/>
    </row>
    <row r="1302" spans="1:15" s="9" customFormat="1" ht="12" customHeight="1">
      <c r="A1302" s="268"/>
      <c r="B1302" s="75" t="s">
        <v>2073</v>
      </c>
      <c r="C1302" s="75" t="s">
        <v>112</v>
      </c>
      <c r="D1302" s="77" t="s">
        <v>22</v>
      </c>
      <c r="E1302" s="74" t="s">
        <v>345</v>
      </c>
      <c r="F1302" s="68">
        <v>154</v>
      </c>
      <c r="G1302" s="68"/>
      <c r="H1302" s="68"/>
      <c r="I1302" s="68">
        <f t="shared" si="400"/>
        <v>0</v>
      </c>
      <c r="J1302" s="68">
        <f t="shared" si="401"/>
        <v>0</v>
      </c>
      <c r="K1302" s="68">
        <f t="shared" si="402"/>
        <v>0</v>
      </c>
      <c r="L1302" s="68">
        <f t="shared" si="403"/>
        <v>0</v>
      </c>
      <c r="M1302" s="68"/>
      <c r="N1302" s="72"/>
      <c r="O1302" s="8"/>
    </row>
    <row r="1303" spans="1:15" s="9" customFormat="1" ht="12">
      <c r="A1303" s="268"/>
      <c r="B1303" s="75" t="s">
        <v>2074</v>
      </c>
      <c r="C1303" s="75">
        <v>90600</v>
      </c>
      <c r="D1303" s="77" t="s">
        <v>615</v>
      </c>
      <c r="E1303" s="74" t="s">
        <v>344</v>
      </c>
      <c r="F1303" s="68">
        <v>8</v>
      </c>
      <c r="G1303" s="68"/>
      <c r="H1303" s="68"/>
      <c r="I1303" s="68">
        <f>IF(F1303="","",G1303+H1303)</f>
        <v>0</v>
      </c>
      <c r="J1303" s="68">
        <f>IF(F1303="","",ROUND((F1303*G1303),2))</f>
        <v>0</v>
      </c>
      <c r="K1303" s="68">
        <f>IF(F1303="","",ROUND((F1303*H1303),2))</f>
        <v>0</v>
      </c>
      <c r="L1303" s="68">
        <f>IF(F1303="","",ROUND((F1303*I1303),2))</f>
        <v>0</v>
      </c>
      <c r="M1303" s="68"/>
      <c r="N1303" s="72"/>
      <c r="O1303" s="8"/>
    </row>
    <row r="1304" spans="1:15" s="9" customFormat="1" ht="24" customHeight="1">
      <c r="A1304" s="268"/>
      <c r="B1304" s="75" t="s">
        <v>2075</v>
      </c>
      <c r="C1304" s="75"/>
      <c r="D1304" s="275" t="s">
        <v>2076</v>
      </c>
      <c r="E1304" s="76"/>
      <c r="F1304" s="68"/>
      <c r="G1304" s="68"/>
      <c r="H1304" s="68"/>
      <c r="I1304" s="68" t="str">
        <f t="shared" si="400"/>
        <v/>
      </c>
      <c r="J1304" s="68" t="str">
        <f t="shared" si="401"/>
        <v/>
      </c>
      <c r="K1304" s="68" t="str">
        <f t="shared" si="402"/>
        <v/>
      </c>
      <c r="L1304" s="68" t="str">
        <f t="shared" si="403"/>
        <v/>
      </c>
      <c r="M1304" s="68"/>
      <c r="N1304" s="149"/>
      <c r="O1304" s="8"/>
    </row>
    <row r="1305" spans="1:15" s="9" customFormat="1" ht="24" customHeight="1">
      <c r="A1305" s="268"/>
      <c r="B1305" s="75" t="s">
        <v>2077</v>
      </c>
      <c r="C1305" s="75" t="s">
        <v>339</v>
      </c>
      <c r="D1305" s="77" t="s">
        <v>340</v>
      </c>
      <c r="E1305" s="74" t="s">
        <v>345</v>
      </c>
      <c r="F1305" s="68">
        <v>285</v>
      </c>
      <c r="G1305" s="68"/>
      <c r="H1305" s="68"/>
      <c r="I1305" s="68">
        <f t="shared" si="400"/>
        <v>0</v>
      </c>
      <c r="J1305" s="68">
        <f t="shared" si="401"/>
        <v>0</v>
      </c>
      <c r="K1305" s="68">
        <f t="shared" si="402"/>
        <v>0</v>
      </c>
      <c r="L1305" s="68">
        <f t="shared" si="403"/>
        <v>0</v>
      </c>
      <c r="M1305" s="68"/>
      <c r="N1305" s="72"/>
      <c r="O1305" s="8"/>
    </row>
    <row r="1306" spans="1:15" s="9" customFormat="1" ht="24" customHeight="1">
      <c r="A1306" s="268"/>
      <c r="B1306" s="75" t="s">
        <v>2078</v>
      </c>
      <c r="C1306" s="75" t="s">
        <v>267</v>
      </c>
      <c r="D1306" s="77" t="s">
        <v>268</v>
      </c>
      <c r="E1306" s="74" t="s">
        <v>345</v>
      </c>
      <c r="F1306" s="68">
        <v>537</v>
      </c>
      <c r="G1306" s="68"/>
      <c r="H1306" s="68"/>
      <c r="I1306" s="68">
        <f t="shared" si="400"/>
        <v>0</v>
      </c>
      <c r="J1306" s="68">
        <f t="shared" si="401"/>
        <v>0</v>
      </c>
      <c r="K1306" s="68">
        <f t="shared" si="402"/>
        <v>0</v>
      </c>
      <c r="L1306" s="68">
        <f t="shared" si="403"/>
        <v>0</v>
      </c>
      <c r="M1306" s="68"/>
      <c r="N1306" s="72"/>
      <c r="O1306" s="8"/>
    </row>
    <row r="1307" spans="1:15" s="9" customFormat="1" ht="12" customHeight="1">
      <c r="A1307" s="268"/>
      <c r="B1307" s="75" t="s">
        <v>2079</v>
      </c>
      <c r="C1307" s="75"/>
      <c r="D1307" s="275" t="s">
        <v>2080</v>
      </c>
      <c r="E1307" s="76"/>
      <c r="F1307" s="68"/>
      <c r="G1307" s="68"/>
      <c r="H1307" s="68"/>
      <c r="I1307" s="68" t="str">
        <f t="shared" si="400"/>
        <v/>
      </c>
      <c r="J1307" s="68" t="str">
        <f t="shared" si="401"/>
        <v/>
      </c>
      <c r="K1307" s="68" t="str">
        <f t="shared" si="402"/>
        <v/>
      </c>
      <c r="L1307" s="68" t="str">
        <f t="shared" si="403"/>
        <v/>
      </c>
      <c r="M1307" s="68"/>
      <c r="N1307" s="72"/>
      <c r="O1307" s="8"/>
    </row>
    <row r="1308" spans="1:15" s="9" customFormat="1" ht="24" customHeight="1">
      <c r="A1308" s="268"/>
      <c r="B1308" s="75" t="s">
        <v>2081</v>
      </c>
      <c r="C1308" s="75">
        <v>86901</v>
      </c>
      <c r="D1308" s="77" t="s">
        <v>71</v>
      </c>
      <c r="E1308" s="74" t="s">
        <v>344</v>
      </c>
      <c r="F1308" s="68">
        <v>32</v>
      </c>
      <c r="G1308" s="68"/>
      <c r="H1308" s="68"/>
      <c r="I1308" s="68">
        <f t="shared" ref="I1308" si="408">IF(F1308="","",G1308+H1308)</f>
        <v>0</v>
      </c>
      <c r="J1308" s="68">
        <f t="shared" ref="J1308" si="409">IF(F1308="","",ROUND((F1308*G1308),2))</f>
        <v>0</v>
      </c>
      <c r="K1308" s="68">
        <f t="shared" ref="K1308" si="410">IF(F1308="","",ROUND((F1308*H1308),2))</f>
        <v>0</v>
      </c>
      <c r="L1308" s="68">
        <f t="shared" ref="L1308" si="411">IF(F1308="","",ROUND((F1308*I1308),2))</f>
        <v>0</v>
      </c>
      <c r="M1308" s="68"/>
      <c r="N1308" s="72"/>
      <c r="O1308" s="8"/>
    </row>
    <row r="1309" spans="1:15" s="9" customFormat="1" ht="36" customHeight="1">
      <c r="A1309" s="268"/>
      <c r="B1309" s="75" t="s">
        <v>2082</v>
      </c>
      <c r="C1309" s="75">
        <v>6021</v>
      </c>
      <c r="D1309" s="151" t="s">
        <v>91</v>
      </c>
      <c r="E1309" s="64" t="s">
        <v>344</v>
      </c>
      <c r="F1309" s="68">
        <v>24</v>
      </c>
      <c r="G1309" s="69"/>
      <c r="H1309" s="69"/>
      <c r="I1309" s="69">
        <f t="shared" si="400"/>
        <v>0</v>
      </c>
      <c r="J1309" s="69">
        <f t="shared" si="401"/>
        <v>0</v>
      </c>
      <c r="K1309" s="69">
        <f t="shared" si="402"/>
        <v>0</v>
      </c>
      <c r="L1309" s="69">
        <f t="shared" si="403"/>
        <v>0</v>
      </c>
      <c r="M1309" s="69"/>
      <c r="N1309" s="72"/>
      <c r="O1309" s="8"/>
    </row>
    <row r="1310" spans="1:15" s="9" customFormat="1" ht="24" customHeight="1">
      <c r="A1310" s="268"/>
      <c r="B1310" s="75" t="s">
        <v>2083</v>
      </c>
      <c r="C1310" s="75">
        <v>90738</v>
      </c>
      <c r="D1310" s="77" t="s">
        <v>2084</v>
      </c>
      <c r="E1310" s="74" t="s">
        <v>344</v>
      </c>
      <c r="F1310" s="68">
        <v>24</v>
      </c>
      <c r="G1310" s="68"/>
      <c r="H1310" s="68"/>
      <c r="I1310" s="68">
        <f>IF(F1310="","",G1310+H1310)</f>
        <v>0</v>
      </c>
      <c r="J1310" s="68">
        <f>IF(F1310="","",ROUND((F1310*G1310),2))</f>
        <v>0</v>
      </c>
      <c r="K1310" s="68">
        <f>IF(F1310="","",ROUND((F1310*H1310),2))</f>
        <v>0</v>
      </c>
      <c r="L1310" s="68">
        <f>IF(F1310="","",ROUND((F1310*I1310),2))</f>
        <v>0</v>
      </c>
      <c r="M1310" s="68"/>
      <c r="N1310" s="72"/>
      <c r="O1310" s="8"/>
    </row>
    <row r="1311" spans="1:15" s="9" customFormat="1" ht="24" customHeight="1">
      <c r="A1311" s="268"/>
      <c r="B1311" s="75" t="s">
        <v>2085</v>
      </c>
      <c r="C1311" s="75">
        <v>90155</v>
      </c>
      <c r="D1311" s="77" t="s">
        <v>408</v>
      </c>
      <c r="E1311" s="74" t="s">
        <v>346</v>
      </c>
      <c r="F1311" s="68">
        <v>28</v>
      </c>
      <c r="G1311" s="68"/>
      <c r="H1311" s="68"/>
      <c r="I1311" s="68">
        <f>IF(F1311="","",G1311+H1311)</f>
        <v>0</v>
      </c>
      <c r="J1311" s="68">
        <f>IF(F1311="","",ROUND((F1311*G1311),2))</f>
        <v>0</v>
      </c>
      <c r="K1311" s="68">
        <f>IF(F1311="","",ROUND((F1311*H1311),2))</f>
        <v>0</v>
      </c>
      <c r="L1311" s="68">
        <f>IF(F1311="","",ROUND((F1311*I1311),2))</f>
        <v>0</v>
      </c>
      <c r="M1311" s="68"/>
      <c r="N1311" s="72"/>
      <c r="O1311" s="8"/>
    </row>
    <row r="1312" spans="1:15" s="9" customFormat="1" ht="24" customHeight="1">
      <c r="A1312" s="268"/>
      <c r="B1312" s="75" t="s">
        <v>2086</v>
      </c>
      <c r="C1312" s="75">
        <v>86903</v>
      </c>
      <c r="D1312" s="77" t="s">
        <v>8</v>
      </c>
      <c r="E1312" s="74" t="s">
        <v>344</v>
      </c>
      <c r="F1312" s="68">
        <v>118</v>
      </c>
      <c r="G1312" s="68"/>
      <c r="H1312" s="68"/>
      <c r="I1312" s="68">
        <f t="shared" ref="I1312" si="412">IF(F1312="","",G1312+H1312)</f>
        <v>0</v>
      </c>
      <c r="J1312" s="68">
        <f t="shared" ref="J1312" si="413">IF(F1312="","",ROUND((F1312*G1312),2))</f>
        <v>0</v>
      </c>
      <c r="K1312" s="68">
        <f t="shared" ref="K1312" si="414">IF(F1312="","",ROUND((F1312*H1312),2))</f>
        <v>0</v>
      </c>
      <c r="L1312" s="68">
        <f t="shared" ref="L1312" si="415">IF(F1312="","",ROUND((F1312*I1312),2))</f>
        <v>0</v>
      </c>
      <c r="M1312" s="68"/>
      <c r="N1312" s="72"/>
      <c r="O1312" s="8"/>
    </row>
    <row r="1313" spans="1:15" s="9" customFormat="1" ht="36" customHeight="1">
      <c r="A1313" s="268"/>
      <c r="B1313" s="75" t="s">
        <v>2087</v>
      </c>
      <c r="C1313" s="75" t="s">
        <v>92</v>
      </c>
      <c r="D1313" s="77" t="s">
        <v>2255</v>
      </c>
      <c r="E1313" s="74" t="s">
        <v>344</v>
      </c>
      <c r="F1313" s="68">
        <v>1</v>
      </c>
      <c r="G1313" s="68"/>
      <c r="H1313" s="68"/>
      <c r="I1313" s="68">
        <f t="shared" si="400"/>
        <v>0</v>
      </c>
      <c r="J1313" s="68">
        <f t="shared" si="401"/>
        <v>0</v>
      </c>
      <c r="K1313" s="68">
        <f t="shared" si="402"/>
        <v>0</v>
      </c>
      <c r="L1313" s="68">
        <f t="shared" si="403"/>
        <v>0</v>
      </c>
      <c r="M1313" s="68"/>
      <c r="N1313" s="72"/>
      <c r="O1313" s="8"/>
    </row>
    <row r="1314" spans="1:15" s="9" customFormat="1" ht="24" customHeight="1">
      <c r="A1314" s="268"/>
      <c r="B1314" s="75" t="s">
        <v>2088</v>
      </c>
      <c r="C1314" s="75">
        <v>86872</v>
      </c>
      <c r="D1314" s="77" t="s">
        <v>56</v>
      </c>
      <c r="E1314" s="74" t="s">
        <v>344</v>
      </c>
      <c r="F1314" s="68">
        <v>8</v>
      </c>
      <c r="G1314" s="68"/>
      <c r="H1314" s="68"/>
      <c r="I1314" s="68">
        <f t="shared" ref="I1314" si="416">IF(F1314="","",G1314+H1314)</f>
        <v>0</v>
      </c>
      <c r="J1314" s="68">
        <f t="shared" ref="J1314" si="417">IF(F1314="","",ROUND((F1314*G1314),2))</f>
        <v>0</v>
      </c>
      <c r="K1314" s="68">
        <f t="shared" ref="K1314" si="418">IF(F1314="","",ROUND((F1314*H1314),2))</f>
        <v>0</v>
      </c>
      <c r="L1314" s="68">
        <f t="shared" ref="L1314" si="419">IF(F1314="","",ROUND((F1314*I1314),2))</f>
        <v>0</v>
      </c>
      <c r="M1314" s="68"/>
      <c r="N1314" s="72"/>
      <c r="O1314" s="8"/>
    </row>
    <row r="1315" spans="1:15" s="9" customFormat="1" ht="24" customHeight="1">
      <c r="A1315" s="268"/>
      <c r="B1315" s="75" t="s">
        <v>2089</v>
      </c>
      <c r="C1315" s="75">
        <v>88571</v>
      </c>
      <c r="D1315" s="77" t="s">
        <v>39</v>
      </c>
      <c r="E1315" s="74" t="s">
        <v>344</v>
      </c>
      <c r="F1315" s="68">
        <v>310</v>
      </c>
      <c r="G1315" s="68"/>
      <c r="H1315" s="68"/>
      <c r="I1315" s="68">
        <f t="shared" ref="I1315" si="420">IF(F1315="","",G1315+H1315)</f>
        <v>0</v>
      </c>
      <c r="J1315" s="68">
        <f t="shared" ref="J1315" si="421">IF(F1315="","",ROUND((F1315*G1315),2))</f>
        <v>0</v>
      </c>
      <c r="K1315" s="68">
        <f t="shared" ref="K1315" si="422">IF(F1315="","",ROUND((F1315*H1315),2))</f>
        <v>0</v>
      </c>
      <c r="L1315" s="68">
        <f t="shared" ref="L1315" si="423">IF(F1315="","",ROUND((F1315*I1315),2))</f>
        <v>0</v>
      </c>
      <c r="M1315" s="68"/>
      <c r="N1315" s="72"/>
      <c r="O1315" s="8"/>
    </row>
    <row r="1316" spans="1:15" s="9" customFormat="1" ht="12.75" customHeight="1">
      <c r="A1316" s="268"/>
      <c r="B1316" s="75" t="s">
        <v>2090</v>
      </c>
      <c r="C1316" s="75">
        <v>90084</v>
      </c>
      <c r="D1316" s="77" t="s">
        <v>392</v>
      </c>
      <c r="E1316" s="74" t="s">
        <v>344</v>
      </c>
      <c r="F1316" s="68">
        <v>154</v>
      </c>
      <c r="G1316" s="68"/>
      <c r="H1316" s="68"/>
      <c r="I1316" s="68">
        <f t="shared" ref="I1316:I1377" si="424">IF(F1316="","",G1316+H1316)</f>
        <v>0</v>
      </c>
      <c r="J1316" s="68">
        <f t="shared" ref="J1316:J1377" si="425">IF(F1316="","",ROUND((F1316*G1316),2))</f>
        <v>0</v>
      </c>
      <c r="K1316" s="68">
        <f t="shared" ref="K1316:K1377" si="426">IF(F1316="","",ROUND((F1316*H1316),2))</f>
        <v>0</v>
      </c>
      <c r="L1316" s="68">
        <f t="shared" ref="L1316:L1377" si="427">IF(F1316="","",ROUND((F1316*I1316),2))</f>
        <v>0</v>
      </c>
      <c r="M1316" s="68"/>
      <c r="N1316" s="72"/>
      <c r="O1316" s="8"/>
    </row>
    <row r="1317" spans="1:15" s="9" customFormat="1" ht="12.75" customHeight="1">
      <c r="A1317" s="268"/>
      <c r="B1317" s="75" t="s">
        <v>2091</v>
      </c>
      <c r="C1317" s="75">
        <v>90085</v>
      </c>
      <c r="D1317" s="77" t="s">
        <v>393</v>
      </c>
      <c r="E1317" s="74" t="s">
        <v>344</v>
      </c>
      <c r="F1317" s="68">
        <v>52</v>
      </c>
      <c r="G1317" s="68"/>
      <c r="H1317" s="68"/>
      <c r="I1317" s="68">
        <f t="shared" si="424"/>
        <v>0</v>
      </c>
      <c r="J1317" s="68">
        <f t="shared" si="425"/>
        <v>0</v>
      </c>
      <c r="K1317" s="68">
        <f t="shared" si="426"/>
        <v>0</v>
      </c>
      <c r="L1317" s="68">
        <f t="shared" si="427"/>
        <v>0</v>
      </c>
      <c r="M1317" s="68"/>
      <c r="N1317" s="72"/>
      <c r="O1317" s="8"/>
    </row>
    <row r="1318" spans="1:15" s="9" customFormat="1" ht="12.75" customHeight="1">
      <c r="A1318" s="268"/>
      <c r="B1318" s="75" t="s">
        <v>2092</v>
      </c>
      <c r="C1318" s="75">
        <v>90602</v>
      </c>
      <c r="D1318" s="77" t="s">
        <v>616</v>
      </c>
      <c r="E1318" s="74" t="s">
        <v>344</v>
      </c>
      <c r="F1318" s="68">
        <v>1</v>
      </c>
      <c r="G1318" s="68"/>
      <c r="H1318" s="68"/>
      <c r="I1318" s="68">
        <f t="shared" si="424"/>
        <v>0</v>
      </c>
      <c r="J1318" s="68">
        <f t="shared" si="425"/>
        <v>0</v>
      </c>
      <c r="K1318" s="68">
        <f t="shared" si="426"/>
        <v>0</v>
      </c>
      <c r="L1318" s="68">
        <f t="shared" si="427"/>
        <v>0</v>
      </c>
      <c r="M1318" s="68"/>
      <c r="N1318" s="72"/>
      <c r="O1318" s="8"/>
    </row>
    <row r="1319" spans="1:15" s="9" customFormat="1" ht="12">
      <c r="A1319" s="268"/>
      <c r="B1319" s="75" t="s">
        <v>2093</v>
      </c>
      <c r="C1319" s="75">
        <v>90501</v>
      </c>
      <c r="D1319" s="77" t="s">
        <v>555</v>
      </c>
      <c r="E1319" s="74" t="s">
        <v>344</v>
      </c>
      <c r="F1319" s="68">
        <v>56</v>
      </c>
      <c r="G1319" s="68"/>
      <c r="H1319" s="68"/>
      <c r="I1319" s="68">
        <f t="shared" si="424"/>
        <v>0</v>
      </c>
      <c r="J1319" s="68">
        <f t="shared" si="425"/>
        <v>0</v>
      </c>
      <c r="K1319" s="68">
        <f t="shared" si="426"/>
        <v>0</v>
      </c>
      <c r="L1319" s="68">
        <f t="shared" si="427"/>
        <v>0</v>
      </c>
      <c r="M1319" s="68"/>
      <c r="N1319" s="72"/>
      <c r="O1319" s="8"/>
    </row>
    <row r="1320" spans="1:15" s="9" customFormat="1" ht="12" customHeight="1">
      <c r="A1320" s="268"/>
      <c r="B1320" s="75" t="s">
        <v>2094</v>
      </c>
      <c r="C1320" s="75"/>
      <c r="D1320" s="275" t="s">
        <v>314</v>
      </c>
      <c r="E1320" s="76"/>
      <c r="F1320" s="68"/>
      <c r="G1320" s="68"/>
      <c r="H1320" s="68"/>
      <c r="I1320" s="68" t="str">
        <f t="shared" si="424"/>
        <v/>
      </c>
      <c r="J1320" s="68" t="str">
        <f t="shared" si="425"/>
        <v/>
      </c>
      <c r="K1320" s="68" t="str">
        <f t="shared" si="426"/>
        <v/>
      </c>
      <c r="L1320" s="68" t="str">
        <f t="shared" si="427"/>
        <v/>
      </c>
      <c r="M1320" s="68"/>
      <c r="N1320" s="72"/>
      <c r="O1320" s="8"/>
    </row>
    <row r="1321" spans="1:15" s="9" customFormat="1" ht="12.75" customHeight="1">
      <c r="A1321" s="268"/>
      <c r="B1321" s="75" t="s">
        <v>2095</v>
      </c>
      <c r="C1321" s="75">
        <v>90515</v>
      </c>
      <c r="D1321" s="77" t="s">
        <v>559</v>
      </c>
      <c r="E1321" s="74" t="s">
        <v>344</v>
      </c>
      <c r="F1321" s="68">
        <v>4</v>
      </c>
      <c r="G1321" s="68"/>
      <c r="H1321" s="68"/>
      <c r="I1321" s="68">
        <f t="shared" si="424"/>
        <v>0</v>
      </c>
      <c r="J1321" s="68">
        <f t="shared" si="425"/>
        <v>0</v>
      </c>
      <c r="K1321" s="68">
        <f t="shared" si="426"/>
        <v>0</v>
      </c>
      <c r="L1321" s="68">
        <f t="shared" si="427"/>
        <v>0</v>
      </c>
      <c r="M1321" s="68"/>
      <c r="N1321" s="72"/>
      <c r="O1321" s="8"/>
    </row>
    <row r="1322" spans="1:15" s="9" customFormat="1" ht="24" customHeight="1">
      <c r="A1322" s="268"/>
      <c r="B1322" s="75" t="s">
        <v>2096</v>
      </c>
      <c r="C1322" s="75">
        <v>90516</v>
      </c>
      <c r="D1322" s="77" t="s">
        <v>560</v>
      </c>
      <c r="E1322" s="74" t="s">
        <v>344</v>
      </c>
      <c r="F1322" s="68">
        <v>2</v>
      </c>
      <c r="G1322" s="68"/>
      <c r="H1322" s="68"/>
      <c r="I1322" s="68">
        <f t="shared" si="424"/>
        <v>0</v>
      </c>
      <c r="J1322" s="68">
        <f t="shared" si="425"/>
        <v>0</v>
      </c>
      <c r="K1322" s="68">
        <f t="shared" si="426"/>
        <v>0</v>
      </c>
      <c r="L1322" s="68">
        <f t="shared" si="427"/>
        <v>0</v>
      </c>
      <c r="M1322" s="68"/>
      <c r="N1322" s="72"/>
      <c r="O1322" s="8"/>
    </row>
    <row r="1323" spans="1:15" s="9" customFormat="1" ht="12.75" customHeight="1">
      <c r="A1323" s="268"/>
      <c r="B1323" s="75" t="s">
        <v>2097</v>
      </c>
      <c r="C1323" s="75">
        <v>90517</v>
      </c>
      <c r="D1323" s="77" t="s">
        <v>561</v>
      </c>
      <c r="E1323" s="74" t="s">
        <v>344</v>
      </c>
      <c r="F1323" s="68">
        <v>6</v>
      </c>
      <c r="G1323" s="68"/>
      <c r="H1323" s="68"/>
      <c r="I1323" s="68">
        <f t="shared" si="424"/>
        <v>0</v>
      </c>
      <c r="J1323" s="68">
        <f t="shared" si="425"/>
        <v>0</v>
      </c>
      <c r="K1323" s="68">
        <f t="shared" si="426"/>
        <v>0</v>
      </c>
      <c r="L1323" s="68">
        <f t="shared" si="427"/>
        <v>0</v>
      </c>
      <c r="M1323" s="68"/>
      <c r="N1323" s="72"/>
      <c r="O1323" s="8"/>
    </row>
    <row r="1324" spans="1:15" s="9" customFormat="1" ht="12.75" customHeight="1">
      <c r="A1324" s="268"/>
      <c r="B1324" s="75" t="s">
        <v>2098</v>
      </c>
      <c r="C1324" s="75">
        <v>90518</v>
      </c>
      <c r="D1324" s="77" t="s">
        <v>562</v>
      </c>
      <c r="E1324" s="74" t="s">
        <v>344</v>
      </c>
      <c r="F1324" s="68">
        <v>1</v>
      </c>
      <c r="G1324" s="68"/>
      <c r="H1324" s="68"/>
      <c r="I1324" s="68">
        <f t="shared" si="424"/>
        <v>0</v>
      </c>
      <c r="J1324" s="68">
        <f t="shared" si="425"/>
        <v>0</v>
      </c>
      <c r="K1324" s="68">
        <f t="shared" si="426"/>
        <v>0</v>
      </c>
      <c r="L1324" s="68">
        <f t="shared" si="427"/>
        <v>0</v>
      </c>
      <c r="M1324" s="68"/>
      <c r="N1324" s="72"/>
      <c r="O1324" s="8"/>
    </row>
    <row r="1325" spans="1:15" s="9" customFormat="1" ht="12.75" customHeight="1">
      <c r="A1325" s="268"/>
      <c r="B1325" s="75" t="s">
        <v>2099</v>
      </c>
      <c r="C1325" s="75">
        <v>90519</v>
      </c>
      <c r="D1325" s="77" t="s">
        <v>563</v>
      </c>
      <c r="E1325" s="74" t="s">
        <v>344</v>
      </c>
      <c r="F1325" s="68">
        <v>6</v>
      </c>
      <c r="G1325" s="68"/>
      <c r="H1325" s="68"/>
      <c r="I1325" s="68">
        <f t="shared" si="424"/>
        <v>0</v>
      </c>
      <c r="J1325" s="68">
        <f t="shared" si="425"/>
        <v>0</v>
      </c>
      <c r="K1325" s="68">
        <f t="shared" si="426"/>
        <v>0</v>
      </c>
      <c r="L1325" s="68">
        <f t="shared" si="427"/>
        <v>0</v>
      </c>
      <c r="M1325" s="68"/>
      <c r="N1325" s="72"/>
      <c r="O1325" s="8"/>
    </row>
    <row r="1326" spans="1:15" s="9" customFormat="1" ht="12.75" customHeight="1">
      <c r="A1326" s="268"/>
      <c r="B1326" s="75" t="s">
        <v>2100</v>
      </c>
      <c r="C1326" s="75">
        <v>90520</v>
      </c>
      <c r="D1326" s="77" t="s">
        <v>564</v>
      </c>
      <c r="E1326" s="74" t="s">
        <v>344</v>
      </c>
      <c r="F1326" s="68">
        <v>2</v>
      </c>
      <c r="G1326" s="68"/>
      <c r="H1326" s="68"/>
      <c r="I1326" s="68">
        <f t="shared" si="424"/>
        <v>0</v>
      </c>
      <c r="J1326" s="68">
        <f t="shared" si="425"/>
        <v>0</v>
      </c>
      <c r="K1326" s="68">
        <f t="shared" si="426"/>
        <v>0</v>
      </c>
      <c r="L1326" s="68">
        <f t="shared" si="427"/>
        <v>0</v>
      </c>
      <c r="M1326" s="68"/>
      <c r="N1326" s="72"/>
      <c r="O1326" s="8"/>
    </row>
    <row r="1327" spans="1:15" s="9" customFormat="1" ht="12" customHeight="1">
      <c r="A1327" s="268"/>
      <c r="B1327" s="75" t="s">
        <v>2101</v>
      </c>
      <c r="C1327" s="75"/>
      <c r="D1327" s="77"/>
      <c r="E1327" s="76"/>
      <c r="F1327" s="68"/>
      <c r="G1327" s="68"/>
      <c r="H1327" s="68"/>
      <c r="I1327" s="68" t="str">
        <f t="shared" si="424"/>
        <v/>
      </c>
      <c r="J1327" s="68" t="str">
        <f t="shared" si="425"/>
        <v/>
      </c>
      <c r="K1327" s="68" t="str">
        <f t="shared" si="426"/>
        <v/>
      </c>
      <c r="L1327" s="68" t="str">
        <f t="shared" si="427"/>
        <v/>
      </c>
      <c r="M1327" s="68"/>
      <c r="N1327" s="72"/>
      <c r="O1327" s="8"/>
    </row>
    <row r="1328" spans="1:15" s="9" customFormat="1" ht="12.75" customHeight="1">
      <c r="A1328" s="268"/>
      <c r="B1328" s="75" t="s">
        <v>2102</v>
      </c>
      <c r="C1328" s="75">
        <v>90521</v>
      </c>
      <c r="D1328" s="77" t="s">
        <v>565</v>
      </c>
      <c r="E1328" s="74" t="s">
        <v>344</v>
      </c>
      <c r="F1328" s="68">
        <v>1</v>
      </c>
      <c r="G1328" s="68"/>
      <c r="H1328" s="68"/>
      <c r="I1328" s="68">
        <f t="shared" si="424"/>
        <v>0</v>
      </c>
      <c r="J1328" s="68">
        <f t="shared" si="425"/>
        <v>0</v>
      </c>
      <c r="K1328" s="68">
        <f t="shared" si="426"/>
        <v>0</v>
      </c>
      <c r="L1328" s="68">
        <f t="shared" si="427"/>
        <v>0</v>
      </c>
      <c r="M1328" s="68"/>
      <c r="N1328" s="72"/>
      <c r="O1328" s="8"/>
    </row>
    <row r="1329" spans="1:15" s="9" customFormat="1" ht="24" customHeight="1">
      <c r="A1329" s="268"/>
      <c r="B1329" s="75" t="s">
        <v>2103</v>
      </c>
      <c r="C1329" s="75">
        <v>90522</v>
      </c>
      <c r="D1329" s="77" t="s">
        <v>566</v>
      </c>
      <c r="E1329" s="74" t="s">
        <v>344</v>
      </c>
      <c r="F1329" s="68">
        <v>1</v>
      </c>
      <c r="G1329" s="68"/>
      <c r="H1329" s="68"/>
      <c r="I1329" s="68">
        <f t="shared" si="424"/>
        <v>0</v>
      </c>
      <c r="J1329" s="68">
        <f t="shared" si="425"/>
        <v>0</v>
      </c>
      <c r="K1329" s="68">
        <f t="shared" si="426"/>
        <v>0</v>
      </c>
      <c r="L1329" s="68">
        <f t="shared" si="427"/>
        <v>0</v>
      </c>
      <c r="M1329" s="68"/>
      <c r="N1329" s="72"/>
      <c r="O1329" s="8"/>
    </row>
    <row r="1330" spans="1:15" s="9" customFormat="1" ht="24" customHeight="1">
      <c r="A1330" s="268"/>
      <c r="B1330" s="75" t="s">
        <v>2104</v>
      </c>
      <c r="C1330" s="75">
        <v>90523</v>
      </c>
      <c r="D1330" s="77" t="s">
        <v>567</v>
      </c>
      <c r="E1330" s="74" t="s">
        <v>344</v>
      </c>
      <c r="F1330" s="68">
        <v>1</v>
      </c>
      <c r="G1330" s="68"/>
      <c r="H1330" s="68"/>
      <c r="I1330" s="68">
        <f t="shared" si="424"/>
        <v>0</v>
      </c>
      <c r="J1330" s="68">
        <f t="shared" si="425"/>
        <v>0</v>
      </c>
      <c r="K1330" s="68">
        <f t="shared" si="426"/>
        <v>0</v>
      </c>
      <c r="L1330" s="68">
        <f t="shared" si="427"/>
        <v>0</v>
      </c>
      <c r="M1330" s="68"/>
      <c r="N1330" s="72"/>
      <c r="O1330" s="8"/>
    </row>
    <row r="1331" spans="1:15" s="9" customFormat="1" ht="12.75" customHeight="1">
      <c r="A1331" s="268"/>
      <c r="B1331" s="75" t="s">
        <v>2105</v>
      </c>
      <c r="C1331" s="75">
        <v>90524</v>
      </c>
      <c r="D1331" s="77" t="s">
        <v>568</v>
      </c>
      <c r="E1331" s="74" t="s">
        <v>344</v>
      </c>
      <c r="F1331" s="68">
        <v>7</v>
      </c>
      <c r="G1331" s="68"/>
      <c r="H1331" s="68"/>
      <c r="I1331" s="68">
        <f t="shared" si="424"/>
        <v>0</v>
      </c>
      <c r="J1331" s="68">
        <f t="shared" si="425"/>
        <v>0</v>
      </c>
      <c r="K1331" s="68">
        <f t="shared" si="426"/>
        <v>0</v>
      </c>
      <c r="L1331" s="68">
        <f t="shared" si="427"/>
        <v>0</v>
      </c>
      <c r="M1331" s="68"/>
      <c r="N1331" s="72"/>
      <c r="O1331" s="8"/>
    </row>
    <row r="1332" spans="1:15" s="9" customFormat="1" ht="12.75" customHeight="1">
      <c r="A1332" s="268"/>
      <c r="B1332" s="75" t="s">
        <v>2106</v>
      </c>
      <c r="C1332" s="75">
        <v>90525</v>
      </c>
      <c r="D1332" s="77" t="s">
        <v>569</v>
      </c>
      <c r="E1332" s="74" t="s">
        <v>344</v>
      </c>
      <c r="F1332" s="68">
        <v>16</v>
      </c>
      <c r="G1332" s="68"/>
      <c r="H1332" s="68"/>
      <c r="I1332" s="68">
        <f t="shared" si="424"/>
        <v>0</v>
      </c>
      <c r="J1332" s="68">
        <f t="shared" si="425"/>
        <v>0</v>
      </c>
      <c r="K1332" s="68">
        <f t="shared" si="426"/>
        <v>0</v>
      </c>
      <c r="L1332" s="68">
        <f t="shared" si="427"/>
        <v>0</v>
      </c>
      <c r="M1332" s="68"/>
      <c r="N1332" s="72"/>
      <c r="O1332" s="8"/>
    </row>
    <row r="1333" spans="1:15" s="9" customFormat="1" ht="12.75" customHeight="1">
      <c r="A1333" s="268"/>
      <c r="B1333" s="75" t="s">
        <v>2107</v>
      </c>
      <c r="C1333" s="75">
        <v>90526</v>
      </c>
      <c r="D1333" s="77" t="s">
        <v>570</v>
      </c>
      <c r="E1333" s="74" t="s">
        <v>344</v>
      </c>
      <c r="F1333" s="68">
        <v>34</v>
      </c>
      <c r="G1333" s="68"/>
      <c r="H1333" s="68"/>
      <c r="I1333" s="68">
        <f t="shared" si="424"/>
        <v>0</v>
      </c>
      <c r="J1333" s="68">
        <f t="shared" si="425"/>
        <v>0</v>
      </c>
      <c r="K1333" s="68">
        <f t="shared" si="426"/>
        <v>0</v>
      </c>
      <c r="L1333" s="68">
        <f t="shared" si="427"/>
        <v>0</v>
      </c>
      <c r="M1333" s="68"/>
      <c r="N1333" s="72"/>
      <c r="O1333" s="8"/>
    </row>
    <row r="1334" spans="1:15" s="9" customFormat="1" ht="48" customHeight="1">
      <c r="A1334" s="268"/>
      <c r="B1334" s="75" t="s">
        <v>2108</v>
      </c>
      <c r="C1334" s="75" t="s">
        <v>328</v>
      </c>
      <c r="D1334" s="77" t="s">
        <v>2</v>
      </c>
      <c r="E1334" s="74" t="s">
        <v>344</v>
      </c>
      <c r="F1334" s="68">
        <v>5</v>
      </c>
      <c r="G1334" s="68"/>
      <c r="H1334" s="68"/>
      <c r="I1334" s="68">
        <f t="shared" si="424"/>
        <v>0</v>
      </c>
      <c r="J1334" s="68">
        <f t="shared" si="425"/>
        <v>0</v>
      </c>
      <c r="K1334" s="68">
        <f t="shared" si="426"/>
        <v>0</v>
      </c>
      <c r="L1334" s="68">
        <f t="shared" si="427"/>
        <v>0</v>
      </c>
      <c r="M1334" s="68"/>
      <c r="N1334" s="72"/>
      <c r="O1334" s="8"/>
    </row>
    <row r="1335" spans="1:15" s="9" customFormat="1" ht="48" customHeight="1">
      <c r="A1335" s="268"/>
      <c r="B1335" s="75" t="s">
        <v>2109</v>
      </c>
      <c r="C1335" s="75" t="s">
        <v>328</v>
      </c>
      <c r="D1335" s="77" t="s">
        <v>2</v>
      </c>
      <c r="E1335" s="74" t="s">
        <v>344</v>
      </c>
      <c r="F1335" s="68">
        <v>4</v>
      </c>
      <c r="G1335" s="68"/>
      <c r="H1335" s="68"/>
      <c r="I1335" s="68">
        <f t="shared" si="424"/>
        <v>0</v>
      </c>
      <c r="J1335" s="68">
        <f t="shared" si="425"/>
        <v>0</v>
      </c>
      <c r="K1335" s="68">
        <f t="shared" si="426"/>
        <v>0</v>
      </c>
      <c r="L1335" s="68">
        <f t="shared" si="427"/>
        <v>0</v>
      </c>
      <c r="M1335" s="68"/>
      <c r="N1335" s="72"/>
      <c r="O1335" s="8"/>
    </row>
    <row r="1336" spans="1:15" s="9" customFormat="1" ht="12" customHeight="1">
      <c r="A1336" s="268"/>
      <c r="B1336" s="75" t="s">
        <v>2110</v>
      </c>
      <c r="C1336" s="75">
        <v>72289</v>
      </c>
      <c r="D1336" s="151" t="s">
        <v>327</v>
      </c>
      <c r="E1336" s="64" t="s">
        <v>344</v>
      </c>
      <c r="F1336" s="68">
        <v>2</v>
      </c>
      <c r="G1336" s="69"/>
      <c r="H1336" s="69"/>
      <c r="I1336" s="69">
        <f t="shared" si="424"/>
        <v>0</v>
      </c>
      <c r="J1336" s="69">
        <f t="shared" si="425"/>
        <v>0</v>
      </c>
      <c r="K1336" s="69">
        <f t="shared" si="426"/>
        <v>0</v>
      </c>
      <c r="L1336" s="69">
        <f t="shared" si="427"/>
        <v>0</v>
      </c>
      <c r="M1336" s="69"/>
      <c r="N1336" s="72"/>
      <c r="O1336" s="8"/>
    </row>
    <row r="1337" spans="1:15" s="9" customFormat="1" ht="12.75" customHeight="1">
      <c r="A1337" s="268"/>
      <c r="B1337" s="75" t="s">
        <v>2111</v>
      </c>
      <c r="C1337" s="75">
        <v>90527</v>
      </c>
      <c r="D1337" s="77" t="s">
        <v>571</v>
      </c>
      <c r="E1337" s="74" t="s">
        <v>344</v>
      </c>
      <c r="F1337" s="68">
        <v>2</v>
      </c>
      <c r="G1337" s="68"/>
      <c r="H1337" s="68"/>
      <c r="I1337" s="68">
        <f>IF(F1337="","",G1337+H1337)</f>
        <v>0</v>
      </c>
      <c r="J1337" s="68">
        <f>IF(F1337="","",ROUND((F1337*G1337),2))</f>
        <v>0</v>
      </c>
      <c r="K1337" s="68">
        <f>IF(F1337="","",ROUND((F1337*H1337),2))</f>
        <v>0</v>
      </c>
      <c r="L1337" s="68">
        <f>IF(F1337="","",ROUND((F1337*I1337),2))</f>
        <v>0</v>
      </c>
      <c r="M1337" s="68"/>
      <c r="N1337" s="72"/>
      <c r="O1337" s="8"/>
    </row>
    <row r="1338" spans="1:15" s="9" customFormat="1" ht="24" customHeight="1">
      <c r="A1338" s="268"/>
      <c r="B1338" s="75" t="s">
        <v>2112</v>
      </c>
      <c r="C1338" s="75">
        <v>83659</v>
      </c>
      <c r="D1338" s="151" t="s">
        <v>124</v>
      </c>
      <c r="E1338" s="64" t="s">
        <v>344</v>
      </c>
      <c r="F1338" s="68">
        <v>1</v>
      </c>
      <c r="G1338" s="69"/>
      <c r="H1338" s="69"/>
      <c r="I1338" s="69">
        <f t="shared" ref="I1338" si="428">IF(F1338="","",G1338+H1338)</f>
        <v>0</v>
      </c>
      <c r="J1338" s="69">
        <f t="shared" ref="J1338" si="429">IF(F1338="","",ROUND((F1338*G1338),2))</f>
        <v>0</v>
      </c>
      <c r="K1338" s="69">
        <f t="shared" ref="K1338" si="430">IF(F1338="","",ROUND((F1338*H1338),2))</f>
        <v>0</v>
      </c>
      <c r="L1338" s="69">
        <f t="shared" ref="L1338" si="431">IF(F1338="","",ROUND((F1338*I1338),2))</f>
        <v>0</v>
      </c>
      <c r="M1338" s="69"/>
      <c r="N1338" s="72"/>
      <c r="O1338" s="8"/>
    </row>
    <row r="1339" spans="1:15" s="9" customFormat="1" ht="12.75" customHeight="1">
      <c r="A1339" s="268"/>
      <c r="B1339" s="75" t="s">
        <v>2113</v>
      </c>
      <c r="C1339" s="75">
        <v>90528</v>
      </c>
      <c r="D1339" s="77" t="s">
        <v>572</v>
      </c>
      <c r="E1339" s="74" t="s">
        <v>344</v>
      </c>
      <c r="F1339" s="68">
        <v>1</v>
      </c>
      <c r="G1339" s="68"/>
      <c r="H1339" s="68"/>
      <c r="I1339" s="68">
        <f t="shared" si="424"/>
        <v>0</v>
      </c>
      <c r="J1339" s="68">
        <f t="shared" si="425"/>
        <v>0</v>
      </c>
      <c r="K1339" s="68">
        <f t="shared" si="426"/>
        <v>0</v>
      </c>
      <c r="L1339" s="68">
        <f t="shared" si="427"/>
        <v>0</v>
      </c>
      <c r="M1339" s="68"/>
      <c r="N1339" s="72"/>
      <c r="O1339" s="8"/>
    </row>
    <row r="1340" spans="1:15" s="9" customFormat="1" ht="12.75" customHeight="1">
      <c r="A1340" s="268"/>
      <c r="B1340" s="75" t="s">
        <v>2114</v>
      </c>
      <c r="C1340" s="75">
        <v>90529</v>
      </c>
      <c r="D1340" s="77" t="s">
        <v>573</v>
      </c>
      <c r="E1340" s="74" t="s">
        <v>344</v>
      </c>
      <c r="F1340" s="68">
        <v>2</v>
      </c>
      <c r="G1340" s="68"/>
      <c r="H1340" s="68"/>
      <c r="I1340" s="68">
        <f t="shared" si="424"/>
        <v>0</v>
      </c>
      <c r="J1340" s="68">
        <f t="shared" si="425"/>
        <v>0</v>
      </c>
      <c r="K1340" s="68">
        <f t="shared" si="426"/>
        <v>0</v>
      </c>
      <c r="L1340" s="68">
        <f t="shared" si="427"/>
        <v>0</v>
      </c>
      <c r="M1340" s="68"/>
      <c r="N1340" s="72"/>
      <c r="O1340" s="8"/>
    </row>
    <row r="1341" spans="1:15" s="9" customFormat="1" ht="12" customHeight="1">
      <c r="A1341" s="268"/>
      <c r="B1341" s="75" t="s">
        <v>2115</v>
      </c>
      <c r="C1341" s="75"/>
      <c r="D1341" s="275" t="s">
        <v>2116</v>
      </c>
      <c r="E1341" s="76"/>
      <c r="F1341" s="68"/>
      <c r="G1341" s="68"/>
      <c r="H1341" s="68"/>
      <c r="I1341" s="68" t="str">
        <f t="shared" si="424"/>
        <v/>
      </c>
      <c r="J1341" s="68" t="str">
        <f t="shared" si="425"/>
        <v/>
      </c>
      <c r="K1341" s="68" t="str">
        <f t="shared" si="426"/>
        <v/>
      </c>
      <c r="L1341" s="68" t="str">
        <f t="shared" si="427"/>
        <v/>
      </c>
      <c r="M1341" s="68"/>
      <c r="N1341" s="72"/>
      <c r="O1341" s="8"/>
    </row>
    <row r="1342" spans="1:15" s="9" customFormat="1" ht="12" customHeight="1">
      <c r="A1342" s="268"/>
      <c r="B1342" s="75" t="s">
        <v>2117</v>
      </c>
      <c r="C1342" s="75" t="s">
        <v>180</v>
      </c>
      <c r="D1342" s="77" t="s">
        <v>181</v>
      </c>
      <c r="E1342" s="74" t="s">
        <v>344</v>
      </c>
      <c r="F1342" s="68">
        <v>1</v>
      </c>
      <c r="G1342" s="68"/>
      <c r="H1342" s="68"/>
      <c r="I1342" s="68">
        <f t="shared" si="424"/>
        <v>0</v>
      </c>
      <c r="J1342" s="68">
        <f t="shared" si="425"/>
        <v>0</v>
      </c>
      <c r="K1342" s="68">
        <f t="shared" si="426"/>
        <v>0</v>
      </c>
      <c r="L1342" s="68">
        <f t="shared" si="427"/>
        <v>0</v>
      </c>
      <c r="M1342" s="68"/>
      <c r="N1342" s="72"/>
      <c r="O1342" s="8"/>
    </row>
    <row r="1343" spans="1:15" s="9" customFormat="1" ht="12" customHeight="1">
      <c r="A1343" s="268"/>
      <c r="B1343" s="75" t="s">
        <v>2118</v>
      </c>
      <c r="C1343" s="75" t="s">
        <v>184</v>
      </c>
      <c r="D1343" s="77" t="s">
        <v>185</v>
      </c>
      <c r="E1343" s="74" t="s">
        <v>344</v>
      </c>
      <c r="F1343" s="68">
        <v>2</v>
      </c>
      <c r="G1343" s="68"/>
      <c r="H1343" s="68"/>
      <c r="I1343" s="68">
        <f t="shared" si="424"/>
        <v>0</v>
      </c>
      <c r="J1343" s="68">
        <f t="shared" si="425"/>
        <v>0</v>
      </c>
      <c r="K1343" s="68">
        <f t="shared" si="426"/>
        <v>0</v>
      </c>
      <c r="L1343" s="68">
        <f t="shared" si="427"/>
        <v>0</v>
      </c>
      <c r="M1343" s="68"/>
      <c r="N1343" s="72"/>
      <c r="O1343" s="8"/>
    </row>
    <row r="1344" spans="1:15" s="9" customFormat="1" ht="12" customHeight="1">
      <c r="A1344" s="268"/>
      <c r="B1344" s="75" t="s">
        <v>2119</v>
      </c>
      <c r="C1344" s="75" t="s">
        <v>186</v>
      </c>
      <c r="D1344" s="77" t="s">
        <v>187</v>
      </c>
      <c r="E1344" s="74" t="s">
        <v>344</v>
      </c>
      <c r="F1344" s="68">
        <v>3</v>
      </c>
      <c r="G1344" s="68"/>
      <c r="H1344" s="68"/>
      <c r="I1344" s="68">
        <f t="shared" si="424"/>
        <v>0</v>
      </c>
      <c r="J1344" s="68">
        <f t="shared" si="425"/>
        <v>0</v>
      </c>
      <c r="K1344" s="68">
        <f t="shared" si="426"/>
        <v>0</v>
      </c>
      <c r="L1344" s="68">
        <f t="shared" si="427"/>
        <v>0</v>
      </c>
      <c r="M1344" s="68"/>
      <c r="N1344" s="72"/>
      <c r="O1344" s="8"/>
    </row>
    <row r="1345" spans="1:15" s="9" customFormat="1" ht="48" customHeight="1">
      <c r="A1345" s="268"/>
      <c r="B1345" s="75" t="s">
        <v>2120</v>
      </c>
      <c r="C1345" s="75">
        <v>90173</v>
      </c>
      <c r="D1345" s="77" t="s">
        <v>413</v>
      </c>
      <c r="E1345" s="74" t="s">
        <v>245</v>
      </c>
      <c r="F1345" s="68">
        <v>18</v>
      </c>
      <c r="G1345" s="68"/>
      <c r="H1345" s="68"/>
      <c r="I1345" s="68">
        <f>IF(F1345="","",G1345+H1345)</f>
        <v>0</v>
      </c>
      <c r="J1345" s="68">
        <f>IF(F1345="","",ROUND((F1345*G1345),2))</f>
        <v>0</v>
      </c>
      <c r="K1345" s="68">
        <f>IF(F1345="","",ROUND((F1345*H1345),2))</f>
        <v>0</v>
      </c>
      <c r="L1345" s="68">
        <f>IF(F1345="","",ROUND((F1345*I1345),2))</f>
        <v>0</v>
      </c>
      <c r="M1345" s="68"/>
      <c r="N1345" s="72"/>
      <c r="O1345" s="8"/>
    </row>
    <row r="1346" spans="1:15" s="9" customFormat="1" ht="12" customHeight="1">
      <c r="A1346" s="268"/>
      <c r="B1346" s="75" t="s">
        <v>2121</v>
      </c>
      <c r="C1346" s="75" t="s">
        <v>131</v>
      </c>
      <c r="D1346" s="77" t="s">
        <v>132</v>
      </c>
      <c r="E1346" s="74" t="s">
        <v>344</v>
      </c>
      <c r="F1346" s="68">
        <v>13</v>
      </c>
      <c r="G1346" s="68"/>
      <c r="H1346" s="68"/>
      <c r="I1346" s="68">
        <f t="shared" ref="I1346" si="432">IF(F1346="","",G1346+H1346)</f>
        <v>0</v>
      </c>
      <c r="J1346" s="68">
        <f t="shared" ref="J1346" si="433">IF(F1346="","",ROUND((F1346*G1346),2))</f>
        <v>0</v>
      </c>
      <c r="K1346" s="68">
        <f t="shared" ref="K1346" si="434">IF(F1346="","",ROUND((F1346*H1346),2))</f>
        <v>0</v>
      </c>
      <c r="L1346" s="68">
        <f t="shared" ref="L1346" si="435">IF(F1346="","",ROUND((F1346*I1346),2))</f>
        <v>0</v>
      </c>
      <c r="M1346" s="68"/>
      <c r="N1346" s="72"/>
      <c r="O1346" s="8"/>
    </row>
    <row r="1347" spans="1:15" s="9" customFormat="1" ht="12" customHeight="1">
      <c r="A1347" s="268"/>
      <c r="B1347" s="75" t="s">
        <v>2122</v>
      </c>
      <c r="C1347" s="75">
        <v>72554</v>
      </c>
      <c r="D1347" s="151" t="s">
        <v>130</v>
      </c>
      <c r="E1347" s="64" t="s">
        <v>344</v>
      </c>
      <c r="F1347" s="68">
        <v>5</v>
      </c>
      <c r="G1347" s="69"/>
      <c r="H1347" s="69"/>
      <c r="I1347" s="69">
        <f t="shared" si="424"/>
        <v>0</v>
      </c>
      <c r="J1347" s="69">
        <f t="shared" si="425"/>
        <v>0</v>
      </c>
      <c r="K1347" s="69">
        <f t="shared" si="426"/>
        <v>0</v>
      </c>
      <c r="L1347" s="69">
        <f t="shared" si="427"/>
        <v>0</v>
      </c>
      <c r="M1347" s="69"/>
      <c r="N1347" s="72"/>
      <c r="O1347" s="8"/>
    </row>
    <row r="1348" spans="1:15" s="9" customFormat="1" ht="24" customHeight="1">
      <c r="A1348" s="268"/>
      <c r="B1348" s="75" t="s">
        <v>2123</v>
      </c>
      <c r="C1348" s="75" t="s">
        <v>133</v>
      </c>
      <c r="D1348" s="77" t="s">
        <v>2258</v>
      </c>
      <c r="E1348" s="74" t="s">
        <v>344</v>
      </c>
      <c r="F1348" s="68">
        <v>7</v>
      </c>
      <c r="G1348" s="68"/>
      <c r="H1348" s="68"/>
      <c r="I1348" s="68">
        <f t="shared" si="424"/>
        <v>0</v>
      </c>
      <c r="J1348" s="68">
        <f t="shared" si="425"/>
        <v>0</v>
      </c>
      <c r="K1348" s="68">
        <f t="shared" si="426"/>
        <v>0</v>
      </c>
      <c r="L1348" s="68">
        <f t="shared" si="427"/>
        <v>0</v>
      </c>
      <c r="M1348" s="68"/>
      <c r="N1348" s="72"/>
      <c r="O1348" s="8"/>
    </row>
    <row r="1349" spans="1:15" s="9" customFormat="1" ht="36" customHeight="1">
      <c r="A1349" s="268"/>
      <c r="B1349" s="75" t="s">
        <v>2124</v>
      </c>
      <c r="C1349" s="75">
        <v>90596</v>
      </c>
      <c r="D1349" s="77" t="s">
        <v>611</v>
      </c>
      <c r="E1349" s="74" t="s">
        <v>344</v>
      </c>
      <c r="F1349" s="68">
        <v>1</v>
      </c>
      <c r="G1349" s="68"/>
      <c r="H1349" s="68"/>
      <c r="I1349" s="68">
        <f t="shared" si="424"/>
        <v>0</v>
      </c>
      <c r="J1349" s="68">
        <f t="shared" si="425"/>
        <v>0</v>
      </c>
      <c r="K1349" s="68">
        <f t="shared" si="426"/>
        <v>0</v>
      </c>
      <c r="L1349" s="68">
        <f t="shared" si="427"/>
        <v>0</v>
      </c>
      <c r="M1349" s="68"/>
      <c r="N1349" s="72"/>
      <c r="O1349" s="8"/>
    </row>
    <row r="1350" spans="1:15" s="9" customFormat="1" ht="36" customHeight="1">
      <c r="A1350" s="268"/>
      <c r="B1350" s="75" t="s">
        <v>2125</v>
      </c>
      <c r="C1350" s="75">
        <v>90577</v>
      </c>
      <c r="D1350" s="77" t="s">
        <v>595</v>
      </c>
      <c r="E1350" s="74" t="s">
        <v>344</v>
      </c>
      <c r="F1350" s="68">
        <v>1</v>
      </c>
      <c r="G1350" s="68"/>
      <c r="H1350" s="68"/>
      <c r="I1350" s="68">
        <f t="shared" si="424"/>
        <v>0</v>
      </c>
      <c r="J1350" s="68">
        <f t="shared" si="425"/>
        <v>0</v>
      </c>
      <c r="K1350" s="68">
        <f t="shared" si="426"/>
        <v>0</v>
      </c>
      <c r="L1350" s="68">
        <f t="shared" si="427"/>
        <v>0</v>
      </c>
      <c r="M1350" s="68"/>
      <c r="N1350" s="72"/>
      <c r="O1350" s="8"/>
    </row>
    <row r="1351" spans="1:15" s="9" customFormat="1" ht="12" customHeight="1">
      <c r="A1351" s="268"/>
      <c r="B1351" s="75" t="s">
        <v>2126</v>
      </c>
      <c r="C1351" s="75" t="s">
        <v>166</v>
      </c>
      <c r="D1351" s="77" t="s">
        <v>167</v>
      </c>
      <c r="E1351" s="74" t="s">
        <v>344</v>
      </c>
      <c r="F1351" s="68">
        <v>2</v>
      </c>
      <c r="G1351" s="68"/>
      <c r="H1351" s="68"/>
      <c r="I1351" s="68">
        <f t="shared" si="424"/>
        <v>0</v>
      </c>
      <c r="J1351" s="68">
        <f t="shared" si="425"/>
        <v>0</v>
      </c>
      <c r="K1351" s="68">
        <f t="shared" si="426"/>
        <v>0</v>
      </c>
      <c r="L1351" s="68">
        <f t="shared" si="427"/>
        <v>0</v>
      </c>
      <c r="M1351" s="68"/>
      <c r="N1351" s="72"/>
      <c r="O1351" s="8"/>
    </row>
    <row r="1352" spans="1:15" s="9" customFormat="1" ht="12">
      <c r="A1352" s="268"/>
      <c r="B1352" s="75" t="s">
        <v>2127</v>
      </c>
      <c r="C1352" s="75">
        <v>90579</v>
      </c>
      <c r="D1352" s="77" t="s">
        <v>597</v>
      </c>
      <c r="E1352" s="74" t="s">
        <v>344</v>
      </c>
      <c r="F1352" s="68">
        <v>1</v>
      </c>
      <c r="G1352" s="68"/>
      <c r="H1352" s="68"/>
      <c r="I1352" s="68">
        <f>IF(F1352="","",G1352+H1352)</f>
        <v>0</v>
      </c>
      <c r="J1352" s="68">
        <f>IF(F1352="","",ROUND((F1352*G1352),2))</f>
        <v>0</v>
      </c>
      <c r="K1352" s="68">
        <f>IF(F1352="","",ROUND((F1352*H1352),2))</f>
        <v>0</v>
      </c>
      <c r="L1352" s="68">
        <f>IF(F1352="","",ROUND((F1352*I1352),2))</f>
        <v>0</v>
      </c>
      <c r="M1352" s="68"/>
      <c r="N1352" s="72"/>
      <c r="O1352" s="8"/>
    </row>
    <row r="1353" spans="1:15" s="9" customFormat="1" ht="12" customHeight="1">
      <c r="A1353" s="268"/>
      <c r="B1353" s="75" t="s">
        <v>2128</v>
      </c>
      <c r="C1353" s="75"/>
      <c r="D1353" s="275" t="s">
        <v>2129</v>
      </c>
      <c r="E1353" s="76"/>
      <c r="F1353" s="68"/>
      <c r="G1353" s="68"/>
      <c r="H1353" s="68"/>
      <c r="I1353" s="68" t="str">
        <f t="shared" si="424"/>
        <v/>
      </c>
      <c r="J1353" s="68" t="str">
        <f t="shared" si="425"/>
        <v/>
      </c>
      <c r="K1353" s="68" t="str">
        <f t="shared" si="426"/>
        <v/>
      </c>
      <c r="L1353" s="68" t="str">
        <f t="shared" si="427"/>
        <v/>
      </c>
      <c r="M1353" s="68"/>
      <c r="N1353" s="72"/>
      <c r="O1353" s="8"/>
    </row>
    <row r="1354" spans="1:15" s="9" customFormat="1" ht="24" customHeight="1">
      <c r="A1354" s="268"/>
      <c r="B1354" s="75" t="s">
        <v>2130</v>
      </c>
      <c r="C1354" s="75" t="s">
        <v>35</v>
      </c>
      <c r="D1354" s="77" t="s">
        <v>36</v>
      </c>
      <c r="E1354" s="74" t="s">
        <v>345</v>
      </c>
      <c r="F1354" s="68">
        <v>9</v>
      </c>
      <c r="G1354" s="68"/>
      <c r="H1354" s="68"/>
      <c r="I1354" s="68">
        <f t="shared" si="424"/>
        <v>0</v>
      </c>
      <c r="J1354" s="68">
        <f t="shared" si="425"/>
        <v>0</v>
      </c>
      <c r="K1354" s="68">
        <f t="shared" si="426"/>
        <v>0</v>
      </c>
      <c r="L1354" s="68">
        <f t="shared" si="427"/>
        <v>0</v>
      </c>
      <c r="M1354" s="68"/>
      <c r="N1354" s="72"/>
      <c r="O1354" s="8"/>
    </row>
    <row r="1355" spans="1:15" s="9" customFormat="1" ht="24" customHeight="1">
      <c r="A1355" s="268"/>
      <c r="B1355" s="75" t="s">
        <v>2131</v>
      </c>
      <c r="C1355" s="75" t="s">
        <v>37</v>
      </c>
      <c r="D1355" s="77" t="s">
        <v>64</v>
      </c>
      <c r="E1355" s="74" t="s">
        <v>345</v>
      </c>
      <c r="F1355" s="68">
        <v>231</v>
      </c>
      <c r="G1355" s="68"/>
      <c r="H1355" s="68"/>
      <c r="I1355" s="68">
        <f t="shared" si="424"/>
        <v>0</v>
      </c>
      <c r="J1355" s="68">
        <f t="shared" si="425"/>
        <v>0</v>
      </c>
      <c r="K1355" s="68">
        <f t="shared" si="426"/>
        <v>0</v>
      </c>
      <c r="L1355" s="68">
        <f t="shared" si="427"/>
        <v>0</v>
      </c>
      <c r="M1355" s="68"/>
      <c r="N1355" s="72"/>
      <c r="O1355" s="8"/>
    </row>
    <row r="1356" spans="1:15" s="9" customFormat="1" ht="24" customHeight="1">
      <c r="A1356" s="268"/>
      <c r="B1356" s="75" t="s">
        <v>2132</v>
      </c>
      <c r="C1356" s="75" t="s">
        <v>65</v>
      </c>
      <c r="D1356" s="77" t="s">
        <v>66</v>
      </c>
      <c r="E1356" s="74" t="s">
        <v>345</v>
      </c>
      <c r="F1356" s="68">
        <v>9</v>
      </c>
      <c r="G1356" s="68"/>
      <c r="H1356" s="68"/>
      <c r="I1356" s="68">
        <f t="shared" si="424"/>
        <v>0</v>
      </c>
      <c r="J1356" s="68">
        <f t="shared" si="425"/>
        <v>0</v>
      </c>
      <c r="K1356" s="68">
        <f t="shared" si="426"/>
        <v>0</v>
      </c>
      <c r="L1356" s="68">
        <f t="shared" si="427"/>
        <v>0</v>
      </c>
      <c r="M1356" s="68"/>
      <c r="N1356" s="72"/>
      <c r="O1356" s="8"/>
    </row>
    <row r="1357" spans="1:15" s="9" customFormat="1" ht="12" customHeight="1">
      <c r="A1357" s="268"/>
      <c r="B1357" s="75" t="s">
        <v>2133</v>
      </c>
      <c r="C1357" s="75"/>
      <c r="D1357" s="275" t="s">
        <v>2134</v>
      </c>
      <c r="E1357" s="76"/>
      <c r="F1357" s="68"/>
      <c r="G1357" s="68"/>
      <c r="H1357" s="68"/>
      <c r="I1357" s="68" t="str">
        <f t="shared" si="424"/>
        <v/>
      </c>
      <c r="J1357" s="68" t="str">
        <f t="shared" si="425"/>
        <v/>
      </c>
      <c r="K1357" s="68" t="str">
        <f t="shared" si="426"/>
        <v/>
      </c>
      <c r="L1357" s="68" t="str">
        <f t="shared" si="427"/>
        <v/>
      </c>
      <c r="M1357" s="68"/>
      <c r="N1357" s="72"/>
      <c r="O1357" s="8"/>
    </row>
    <row r="1358" spans="1:15" s="9" customFormat="1" ht="12">
      <c r="A1358" s="268"/>
      <c r="B1358" s="75" t="s">
        <v>2135</v>
      </c>
      <c r="C1358" s="75">
        <v>90595</v>
      </c>
      <c r="D1358" s="77" t="s">
        <v>610</v>
      </c>
      <c r="E1358" s="74" t="s">
        <v>344</v>
      </c>
      <c r="F1358" s="68">
        <v>1</v>
      </c>
      <c r="G1358" s="68"/>
      <c r="H1358" s="68"/>
      <c r="I1358" s="68">
        <f t="shared" si="424"/>
        <v>0</v>
      </c>
      <c r="J1358" s="68">
        <f t="shared" si="425"/>
        <v>0</v>
      </c>
      <c r="K1358" s="68">
        <f t="shared" si="426"/>
        <v>0</v>
      </c>
      <c r="L1358" s="68">
        <f t="shared" si="427"/>
        <v>0</v>
      </c>
      <c r="M1358" s="68"/>
      <c r="N1358" s="72"/>
      <c r="O1358" s="8"/>
    </row>
    <row r="1359" spans="1:15" s="9" customFormat="1" ht="12.75" customHeight="1">
      <c r="A1359" s="268"/>
      <c r="B1359" s="75" t="s">
        <v>2136</v>
      </c>
      <c r="C1359" s="75">
        <v>90594</v>
      </c>
      <c r="D1359" s="77" t="s">
        <v>609</v>
      </c>
      <c r="E1359" s="74" t="s">
        <v>344</v>
      </c>
      <c r="F1359" s="68">
        <v>27</v>
      </c>
      <c r="G1359" s="68"/>
      <c r="H1359" s="68"/>
      <c r="I1359" s="68">
        <f t="shared" si="424"/>
        <v>0</v>
      </c>
      <c r="J1359" s="68">
        <f t="shared" si="425"/>
        <v>0</v>
      </c>
      <c r="K1359" s="68">
        <f t="shared" si="426"/>
        <v>0</v>
      </c>
      <c r="L1359" s="68">
        <f t="shared" si="427"/>
        <v>0</v>
      </c>
      <c r="M1359" s="68"/>
      <c r="N1359" s="72"/>
      <c r="O1359" s="8"/>
    </row>
    <row r="1360" spans="1:15" s="9" customFormat="1" ht="12" customHeight="1">
      <c r="A1360" s="268"/>
      <c r="B1360" s="75" t="s">
        <v>2137</v>
      </c>
      <c r="C1360" s="75"/>
      <c r="D1360" s="275" t="s">
        <v>2138</v>
      </c>
      <c r="E1360" s="76"/>
      <c r="F1360" s="68"/>
      <c r="G1360" s="68"/>
      <c r="H1360" s="68"/>
      <c r="I1360" s="68" t="str">
        <f t="shared" si="424"/>
        <v/>
      </c>
      <c r="J1360" s="68" t="str">
        <f t="shared" si="425"/>
        <v/>
      </c>
      <c r="K1360" s="68" t="str">
        <f t="shared" si="426"/>
        <v/>
      </c>
      <c r="L1360" s="68" t="str">
        <f t="shared" si="427"/>
        <v/>
      </c>
      <c r="M1360" s="68"/>
      <c r="N1360" s="72"/>
      <c r="O1360" s="8"/>
    </row>
    <row r="1361" spans="1:15" s="9" customFormat="1" ht="12" customHeight="1">
      <c r="A1361" s="268"/>
      <c r="B1361" s="75" t="s">
        <v>2139</v>
      </c>
      <c r="C1361" s="75" t="s">
        <v>258</v>
      </c>
      <c r="D1361" s="77" t="s">
        <v>259</v>
      </c>
      <c r="E1361" s="74" t="s">
        <v>345</v>
      </c>
      <c r="F1361" s="68">
        <v>30</v>
      </c>
      <c r="G1361" s="68"/>
      <c r="H1361" s="68"/>
      <c r="I1361" s="68">
        <f t="shared" si="424"/>
        <v>0</v>
      </c>
      <c r="J1361" s="68">
        <f t="shared" si="425"/>
        <v>0</v>
      </c>
      <c r="K1361" s="68">
        <f t="shared" si="426"/>
        <v>0</v>
      </c>
      <c r="L1361" s="68">
        <f t="shared" si="427"/>
        <v>0</v>
      </c>
      <c r="M1361" s="68"/>
      <c r="N1361" s="72"/>
      <c r="O1361" s="8"/>
    </row>
    <row r="1362" spans="1:15" s="9" customFormat="1" ht="12" customHeight="1">
      <c r="A1362" s="268"/>
      <c r="B1362" s="74"/>
      <c r="C1362" s="74"/>
      <c r="D1362" s="77"/>
      <c r="E1362" s="76"/>
      <c r="F1362" s="68"/>
      <c r="G1362" s="68"/>
      <c r="H1362" s="68"/>
      <c r="I1362" s="68" t="str">
        <f t="shared" si="424"/>
        <v/>
      </c>
      <c r="J1362" s="68" t="str">
        <f t="shared" si="425"/>
        <v/>
      </c>
      <c r="K1362" s="68" t="str">
        <f t="shared" si="426"/>
        <v/>
      </c>
      <c r="L1362" s="68" t="str">
        <f t="shared" si="427"/>
        <v/>
      </c>
      <c r="M1362" s="68"/>
      <c r="N1362" s="72"/>
      <c r="O1362" s="8"/>
    </row>
    <row r="1363" spans="1:15" s="9" customFormat="1" ht="12" customHeight="1">
      <c r="A1363" s="268"/>
      <c r="B1363" s="63">
        <v>11</v>
      </c>
      <c r="C1363" s="62"/>
      <c r="D1363" s="273" t="s">
        <v>2140</v>
      </c>
      <c r="E1363" s="58"/>
      <c r="F1363" s="59"/>
      <c r="G1363" s="60"/>
      <c r="H1363" s="60"/>
      <c r="I1363" s="61" t="str">
        <f t="shared" si="424"/>
        <v/>
      </c>
      <c r="J1363" s="60" t="str">
        <f t="shared" si="425"/>
        <v/>
      </c>
      <c r="K1363" s="60" t="str">
        <f t="shared" si="426"/>
        <v/>
      </c>
      <c r="L1363" s="61" t="str">
        <f t="shared" si="427"/>
        <v/>
      </c>
      <c r="M1363" s="272">
        <f>SUM(L1364:L1377)</f>
        <v>0</v>
      </c>
      <c r="N1363" s="67"/>
      <c r="O1363" s="8"/>
    </row>
    <row r="1364" spans="1:15" s="9" customFormat="1" ht="12.75" customHeight="1">
      <c r="A1364" s="268"/>
      <c r="B1364" s="75" t="s">
        <v>2141</v>
      </c>
      <c r="C1364" s="75">
        <v>90543</v>
      </c>
      <c r="D1364" s="77" t="s">
        <v>580</v>
      </c>
      <c r="E1364" s="74" t="s">
        <v>345</v>
      </c>
      <c r="F1364" s="68">
        <v>58.1</v>
      </c>
      <c r="G1364" s="68"/>
      <c r="H1364" s="68"/>
      <c r="I1364" s="68">
        <f t="shared" si="424"/>
        <v>0</v>
      </c>
      <c r="J1364" s="68">
        <f t="shared" si="425"/>
        <v>0</v>
      </c>
      <c r="K1364" s="68">
        <f t="shared" si="426"/>
        <v>0</v>
      </c>
      <c r="L1364" s="68">
        <f t="shared" si="427"/>
        <v>0</v>
      </c>
      <c r="M1364" s="68"/>
      <c r="N1364" s="72"/>
      <c r="O1364" s="8"/>
    </row>
    <row r="1365" spans="1:15" s="9" customFormat="1" ht="12.75" customHeight="1">
      <c r="A1365" s="268"/>
      <c r="B1365" s="75" t="s">
        <v>2142</v>
      </c>
      <c r="C1365" s="75">
        <v>90088</v>
      </c>
      <c r="D1365" s="77" t="s">
        <v>394</v>
      </c>
      <c r="E1365" s="74" t="s">
        <v>345</v>
      </c>
      <c r="F1365" s="68">
        <v>27.45</v>
      </c>
      <c r="G1365" s="68"/>
      <c r="H1365" s="68"/>
      <c r="I1365" s="68">
        <f t="shared" si="424"/>
        <v>0</v>
      </c>
      <c r="J1365" s="68">
        <f t="shared" si="425"/>
        <v>0</v>
      </c>
      <c r="K1365" s="68">
        <f t="shared" si="426"/>
        <v>0</v>
      </c>
      <c r="L1365" s="68">
        <f t="shared" si="427"/>
        <v>0</v>
      </c>
      <c r="M1365" s="68"/>
      <c r="N1365" s="72"/>
      <c r="O1365" s="8"/>
    </row>
    <row r="1366" spans="1:15" s="9" customFormat="1" ht="12.75" customHeight="1">
      <c r="A1366" s="268"/>
      <c r="B1366" s="75" t="s">
        <v>2143</v>
      </c>
      <c r="C1366" s="75">
        <v>90739</v>
      </c>
      <c r="D1366" s="77" t="s">
        <v>2144</v>
      </c>
      <c r="E1366" s="74" t="s">
        <v>345</v>
      </c>
      <c r="F1366" s="68">
        <v>17.55</v>
      </c>
      <c r="G1366" s="68"/>
      <c r="H1366" s="68"/>
      <c r="I1366" s="68">
        <f t="shared" ref="I1366" si="436">IF(F1366="","",G1366+H1366)</f>
        <v>0</v>
      </c>
      <c r="J1366" s="68">
        <f t="shared" ref="J1366" si="437">IF(F1366="","",ROUND((F1366*G1366),2))</f>
        <v>0</v>
      </c>
      <c r="K1366" s="68">
        <f t="shared" ref="K1366" si="438">IF(F1366="","",ROUND((F1366*H1366),2))</f>
        <v>0</v>
      </c>
      <c r="L1366" s="68">
        <f t="shared" ref="L1366" si="439">IF(F1366="","",ROUND((F1366*I1366),2))</f>
        <v>0</v>
      </c>
      <c r="M1366" s="68"/>
      <c r="N1366" s="72"/>
      <c r="O1366" s="8"/>
    </row>
    <row r="1367" spans="1:15" s="9" customFormat="1" ht="12.75" customHeight="1">
      <c r="A1367" s="268"/>
      <c r="B1367" s="75" t="s">
        <v>2145</v>
      </c>
      <c r="C1367" s="75">
        <v>90500</v>
      </c>
      <c r="D1367" s="77" t="s">
        <v>554</v>
      </c>
      <c r="E1367" s="74" t="s">
        <v>345</v>
      </c>
      <c r="F1367" s="68">
        <v>11.4</v>
      </c>
      <c r="G1367" s="68"/>
      <c r="H1367" s="68"/>
      <c r="I1367" s="68">
        <f t="shared" si="424"/>
        <v>0</v>
      </c>
      <c r="J1367" s="68">
        <f t="shared" si="425"/>
        <v>0</v>
      </c>
      <c r="K1367" s="68">
        <f t="shared" si="426"/>
        <v>0</v>
      </c>
      <c r="L1367" s="68">
        <f t="shared" si="427"/>
        <v>0</v>
      </c>
      <c r="M1367" s="68"/>
      <c r="N1367" s="72"/>
      <c r="O1367" s="8"/>
    </row>
    <row r="1368" spans="1:15" s="9" customFormat="1" ht="12.75" customHeight="1">
      <c r="A1368" s="268"/>
      <c r="B1368" s="75" t="s">
        <v>2146</v>
      </c>
      <c r="C1368" s="75">
        <v>90536</v>
      </c>
      <c r="D1368" s="77" t="s">
        <v>575</v>
      </c>
      <c r="E1368" s="74" t="s">
        <v>345</v>
      </c>
      <c r="F1368" s="68">
        <v>4.5999999999999996</v>
      </c>
      <c r="G1368" s="68"/>
      <c r="H1368" s="68"/>
      <c r="I1368" s="68">
        <f t="shared" si="424"/>
        <v>0</v>
      </c>
      <c r="J1368" s="68">
        <f t="shared" si="425"/>
        <v>0</v>
      </c>
      <c r="K1368" s="68">
        <f t="shared" si="426"/>
        <v>0</v>
      </c>
      <c r="L1368" s="68">
        <f t="shared" si="427"/>
        <v>0</v>
      </c>
      <c r="M1368" s="68"/>
      <c r="N1368" s="72"/>
      <c r="O1368" s="8"/>
    </row>
    <row r="1369" spans="1:15" s="9" customFormat="1" ht="48">
      <c r="A1369" s="268"/>
      <c r="B1369" s="75" t="s">
        <v>2147</v>
      </c>
      <c r="C1369" s="75">
        <v>90090</v>
      </c>
      <c r="D1369" s="77" t="s">
        <v>395</v>
      </c>
      <c r="E1369" s="74" t="s">
        <v>245</v>
      </c>
      <c r="F1369" s="68">
        <v>1</v>
      </c>
      <c r="G1369" s="68"/>
      <c r="H1369" s="68"/>
      <c r="I1369" s="68">
        <f t="shared" si="424"/>
        <v>0</v>
      </c>
      <c r="J1369" s="68">
        <f t="shared" si="425"/>
        <v>0</v>
      </c>
      <c r="K1369" s="68">
        <f t="shared" si="426"/>
        <v>0</v>
      </c>
      <c r="L1369" s="68">
        <f t="shared" si="427"/>
        <v>0</v>
      </c>
      <c r="M1369" s="68"/>
      <c r="N1369" s="72"/>
      <c r="O1369" s="8"/>
    </row>
    <row r="1370" spans="1:15" s="9" customFormat="1" ht="48">
      <c r="A1370" s="268"/>
      <c r="B1370" s="75" t="s">
        <v>2148</v>
      </c>
      <c r="C1370" s="75">
        <v>90091</v>
      </c>
      <c r="D1370" s="77" t="s">
        <v>396</v>
      </c>
      <c r="E1370" s="74" t="s">
        <v>245</v>
      </c>
      <c r="F1370" s="68">
        <v>1</v>
      </c>
      <c r="G1370" s="68"/>
      <c r="H1370" s="68"/>
      <c r="I1370" s="68">
        <f t="shared" si="424"/>
        <v>0</v>
      </c>
      <c r="J1370" s="68">
        <f t="shared" si="425"/>
        <v>0</v>
      </c>
      <c r="K1370" s="68">
        <f t="shared" si="426"/>
        <v>0</v>
      </c>
      <c r="L1370" s="68">
        <f t="shared" si="427"/>
        <v>0</v>
      </c>
      <c r="M1370" s="68"/>
      <c r="N1370" s="72"/>
      <c r="O1370" s="8"/>
    </row>
    <row r="1371" spans="1:15" s="9" customFormat="1" ht="48">
      <c r="A1371" s="268"/>
      <c r="B1371" s="75" t="s">
        <v>2149</v>
      </c>
      <c r="C1371" s="75">
        <v>90092</v>
      </c>
      <c r="D1371" s="77" t="s">
        <v>397</v>
      </c>
      <c r="E1371" s="74" t="s">
        <v>245</v>
      </c>
      <c r="F1371" s="68">
        <v>1</v>
      </c>
      <c r="G1371" s="68"/>
      <c r="H1371" s="68"/>
      <c r="I1371" s="68">
        <f t="shared" si="424"/>
        <v>0</v>
      </c>
      <c r="J1371" s="68">
        <f t="shared" si="425"/>
        <v>0</v>
      </c>
      <c r="K1371" s="68">
        <f t="shared" si="426"/>
        <v>0</v>
      </c>
      <c r="L1371" s="68">
        <f t="shared" si="427"/>
        <v>0</v>
      </c>
      <c r="M1371" s="68"/>
      <c r="N1371" s="72"/>
      <c r="O1371" s="8"/>
    </row>
    <row r="1372" spans="1:15" s="9" customFormat="1" ht="36">
      <c r="A1372" s="268"/>
      <c r="B1372" s="75" t="s">
        <v>2150</v>
      </c>
      <c r="C1372" s="75">
        <v>90093</v>
      </c>
      <c r="D1372" s="77" t="s">
        <v>398</v>
      </c>
      <c r="E1372" s="74" t="s">
        <v>245</v>
      </c>
      <c r="F1372" s="68">
        <v>1</v>
      </c>
      <c r="G1372" s="68"/>
      <c r="H1372" s="68"/>
      <c r="I1372" s="68">
        <f t="shared" si="424"/>
        <v>0</v>
      </c>
      <c r="J1372" s="68">
        <f t="shared" si="425"/>
        <v>0</v>
      </c>
      <c r="K1372" s="68">
        <f t="shared" si="426"/>
        <v>0</v>
      </c>
      <c r="L1372" s="68">
        <f t="shared" si="427"/>
        <v>0</v>
      </c>
      <c r="M1372" s="68"/>
      <c r="N1372" s="72"/>
      <c r="O1372" s="8"/>
    </row>
    <row r="1373" spans="1:15" s="9" customFormat="1" ht="36">
      <c r="A1373" s="268"/>
      <c r="B1373" s="75" t="s">
        <v>2151</v>
      </c>
      <c r="C1373" s="75">
        <v>90094</v>
      </c>
      <c r="D1373" s="77" t="s">
        <v>399</v>
      </c>
      <c r="E1373" s="74" t="s">
        <v>245</v>
      </c>
      <c r="F1373" s="68">
        <v>1</v>
      </c>
      <c r="G1373" s="68"/>
      <c r="H1373" s="68"/>
      <c r="I1373" s="68">
        <f t="shared" si="424"/>
        <v>0</v>
      </c>
      <c r="J1373" s="68">
        <f t="shared" si="425"/>
        <v>0</v>
      </c>
      <c r="K1373" s="68">
        <f t="shared" si="426"/>
        <v>0</v>
      </c>
      <c r="L1373" s="68">
        <f t="shared" si="427"/>
        <v>0</v>
      </c>
      <c r="M1373" s="68"/>
      <c r="N1373" s="72"/>
      <c r="O1373" s="8"/>
    </row>
    <row r="1374" spans="1:15" s="9" customFormat="1" ht="24">
      <c r="A1374" s="268"/>
      <c r="B1374" s="75" t="s">
        <v>2152</v>
      </c>
      <c r="C1374" s="75">
        <v>90095</v>
      </c>
      <c r="D1374" s="77" t="s">
        <v>400</v>
      </c>
      <c r="E1374" s="74" t="s">
        <v>245</v>
      </c>
      <c r="F1374" s="68">
        <v>1</v>
      </c>
      <c r="G1374" s="68"/>
      <c r="H1374" s="68"/>
      <c r="I1374" s="68">
        <f t="shared" si="424"/>
        <v>0</v>
      </c>
      <c r="J1374" s="68">
        <f t="shared" si="425"/>
        <v>0</v>
      </c>
      <c r="K1374" s="68">
        <f t="shared" si="426"/>
        <v>0</v>
      </c>
      <c r="L1374" s="68">
        <f t="shared" si="427"/>
        <v>0</v>
      </c>
      <c r="M1374" s="68"/>
      <c r="N1374" s="72"/>
      <c r="O1374" s="8"/>
    </row>
    <row r="1375" spans="1:15" s="9" customFormat="1" ht="12">
      <c r="A1375" s="268"/>
      <c r="B1375" s="75" t="s">
        <v>2153</v>
      </c>
      <c r="C1375" s="75">
        <v>90096</v>
      </c>
      <c r="D1375" s="77" t="s">
        <v>401</v>
      </c>
      <c r="E1375" s="74" t="s">
        <v>245</v>
      </c>
      <c r="F1375" s="68">
        <v>1</v>
      </c>
      <c r="G1375" s="68"/>
      <c r="H1375" s="68"/>
      <c r="I1375" s="68">
        <f t="shared" si="424"/>
        <v>0</v>
      </c>
      <c r="J1375" s="68">
        <f t="shared" si="425"/>
        <v>0</v>
      </c>
      <c r="K1375" s="68">
        <f t="shared" si="426"/>
        <v>0</v>
      </c>
      <c r="L1375" s="68">
        <f t="shared" si="427"/>
        <v>0</v>
      </c>
      <c r="M1375" s="68"/>
      <c r="N1375" s="72"/>
      <c r="O1375" s="8"/>
    </row>
    <row r="1376" spans="1:15" s="9" customFormat="1" ht="12" customHeight="1">
      <c r="A1376" s="268"/>
      <c r="B1376" s="75" t="s">
        <v>2154</v>
      </c>
      <c r="C1376" s="75">
        <v>84124</v>
      </c>
      <c r="D1376" s="151" t="s">
        <v>207</v>
      </c>
      <c r="E1376" s="64" t="s">
        <v>344</v>
      </c>
      <c r="F1376" s="68">
        <v>18</v>
      </c>
      <c r="G1376" s="69"/>
      <c r="H1376" s="69"/>
      <c r="I1376" s="69">
        <f t="shared" si="424"/>
        <v>0</v>
      </c>
      <c r="J1376" s="69">
        <f t="shared" si="425"/>
        <v>0</v>
      </c>
      <c r="K1376" s="69">
        <f t="shared" si="426"/>
        <v>0</v>
      </c>
      <c r="L1376" s="68">
        <f t="shared" si="427"/>
        <v>0</v>
      </c>
      <c r="M1376" s="69"/>
      <c r="N1376" s="72"/>
      <c r="O1376" s="8"/>
    </row>
    <row r="1377" spans="1:15" s="9" customFormat="1" ht="12" customHeight="1">
      <c r="A1377" s="268"/>
      <c r="B1377" s="74"/>
      <c r="C1377" s="74"/>
      <c r="D1377" s="77"/>
      <c r="E1377" s="76"/>
      <c r="F1377" s="68"/>
      <c r="G1377" s="68"/>
      <c r="H1377" s="68"/>
      <c r="I1377" s="68" t="str">
        <f t="shared" si="424"/>
        <v/>
      </c>
      <c r="J1377" s="68" t="str">
        <f t="shared" si="425"/>
        <v/>
      </c>
      <c r="K1377" s="68" t="str">
        <f t="shared" si="426"/>
        <v/>
      </c>
      <c r="L1377" s="68" t="str">
        <f t="shared" si="427"/>
        <v/>
      </c>
      <c r="M1377" s="68"/>
      <c r="N1377" s="72"/>
      <c r="O1377" s="8"/>
    </row>
    <row r="1378" spans="1:15" s="9" customFormat="1" ht="12" customHeight="1">
      <c r="A1378" s="268"/>
      <c r="B1378" s="63">
        <v>12</v>
      </c>
      <c r="C1378" s="62"/>
      <c r="D1378" s="273" t="s">
        <v>125</v>
      </c>
      <c r="E1378" s="58"/>
      <c r="F1378" s="59"/>
      <c r="G1378" s="60"/>
      <c r="H1378" s="60"/>
      <c r="I1378" s="61" t="str">
        <f t="shared" ref="I1378:I1441" si="440">IF(F1378="","",G1378+H1378)</f>
        <v/>
      </c>
      <c r="J1378" s="60" t="str">
        <f t="shared" ref="J1378:J1441" si="441">IF(F1378="","",ROUND((F1378*G1378),2))</f>
        <v/>
      </c>
      <c r="K1378" s="60" t="str">
        <f t="shared" ref="K1378:K1441" si="442">IF(F1378="","",ROUND((F1378*H1378),2))</f>
        <v/>
      </c>
      <c r="L1378" s="61" t="str">
        <f t="shared" ref="L1378:L1441" si="443">IF(F1378="","",ROUND((F1378*I1378),2))</f>
        <v/>
      </c>
      <c r="M1378" s="272">
        <f>SUM(L1379:L1427)</f>
        <v>0</v>
      </c>
      <c r="N1378" s="67"/>
      <c r="O1378" s="8"/>
    </row>
    <row r="1379" spans="1:15" s="9" customFormat="1" ht="72">
      <c r="A1379" s="268"/>
      <c r="B1379" s="75" t="s">
        <v>2155</v>
      </c>
      <c r="C1379" s="75">
        <v>90201</v>
      </c>
      <c r="D1379" s="77" t="s">
        <v>414</v>
      </c>
      <c r="E1379" s="74" t="s">
        <v>245</v>
      </c>
      <c r="F1379" s="68">
        <v>1</v>
      </c>
      <c r="G1379" s="68"/>
      <c r="H1379" s="68"/>
      <c r="I1379" s="68">
        <f t="shared" si="440"/>
        <v>0</v>
      </c>
      <c r="J1379" s="68">
        <f t="shared" si="441"/>
        <v>0</v>
      </c>
      <c r="K1379" s="68">
        <f t="shared" si="442"/>
        <v>0</v>
      </c>
      <c r="L1379" s="68">
        <f t="shared" si="443"/>
        <v>0</v>
      </c>
      <c r="M1379" s="68"/>
      <c r="N1379" s="72"/>
      <c r="O1379" s="8"/>
    </row>
    <row r="1380" spans="1:15" s="9" customFormat="1" ht="60">
      <c r="A1380" s="268"/>
      <c r="B1380" s="75" t="s">
        <v>2156</v>
      </c>
      <c r="C1380" s="75">
        <v>90202</v>
      </c>
      <c r="D1380" s="77" t="s">
        <v>415</v>
      </c>
      <c r="E1380" s="74" t="s">
        <v>245</v>
      </c>
      <c r="F1380" s="68">
        <v>1</v>
      </c>
      <c r="G1380" s="68"/>
      <c r="H1380" s="68"/>
      <c r="I1380" s="68">
        <f t="shared" si="440"/>
        <v>0</v>
      </c>
      <c r="J1380" s="68">
        <f t="shared" si="441"/>
        <v>0</v>
      </c>
      <c r="K1380" s="68">
        <f t="shared" si="442"/>
        <v>0</v>
      </c>
      <c r="L1380" s="68">
        <f t="shared" si="443"/>
        <v>0</v>
      </c>
      <c r="M1380" s="68"/>
      <c r="N1380" s="72"/>
      <c r="O1380" s="8"/>
    </row>
    <row r="1381" spans="1:15" s="9" customFormat="1" ht="60">
      <c r="A1381" s="268"/>
      <c r="B1381" s="75" t="s">
        <v>2157</v>
      </c>
      <c r="C1381" s="75">
        <v>90203</v>
      </c>
      <c r="D1381" s="77" t="s">
        <v>416</v>
      </c>
      <c r="E1381" s="74" t="s">
        <v>245</v>
      </c>
      <c r="F1381" s="68">
        <v>16</v>
      </c>
      <c r="G1381" s="68"/>
      <c r="H1381" s="68"/>
      <c r="I1381" s="68">
        <f t="shared" si="440"/>
        <v>0</v>
      </c>
      <c r="J1381" s="68">
        <f t="shared" si="441"/>
        <v>0</v>
      </c>
      <c r="K1381" s="68">
        <f t="shared" si="442"/>
        <v>0</v>
      </c>
      <c r="L1381" s="68">
        <f t="shared" si="443"/>
        <v>0</v>
      </c>
      <c r="M1381" s="68"/>
      <c r="N1381" s="72"/>
      <c r="O1381" s="8"/>
    </row>
    <row r="1382" spans="1:15" s="9" customFormat="1" ht="60">
      <c r="A1382" s="268"/>
      <c r="B1382" s="75" t="s">
        <v>2158</v>
      </c>
      <c r="C1382" s="75">
        <v>90204</v>
      </c>
      <c r="D1382" s="77" t="s">
        <v>417</v>
      </c>
      <c r="E1382" s="74" t="s">
        <v>245</v>
      </c>
      <c r="F1382" s="68">
        <v>6</v>
      </c>
      <c r="G1382" s="68"/>
      <c r="H1382" s="68"/>
      <c r="I1382" s="68">
        <f t="shared" si="440"/>
        <v>0</v>
      </c>
      <c r="J1382" s="68">
        <f t="shared" si="441"/>
        <v>0</v>
      </c>
      <c r="K1382" s="68">
        <f t="shared" si="442"/>
        <v>0</v>
      </c>
      <c r="L1382" s="68">
        <f t="shared" si="443"/>
        <v>0</v>
      </c>
      <c r="M1382" s="68"/>
      <c r="N1382" s="72"/>
      <c r="O1382" s="8"/>
    </row>
    <row r="1383" spans="1:15" s="9" customFormat="1" ht="60">
      <c r="A1383" s="268"/>
      <c r="B1383" s="75" t="s">
        <v>2159</v>
      </c>
      <c r="C1383" s="75">
        <v>90205</v>
      </c>
      <c r="D1383" s="77" t="s">
        <v>418</v>
      </c>
      <c r="E1383" s="74" t="s">
        <v>245</v>
      </c>
      <c r="F1383" s="68">
        <v>77</v>
      </c>
      <c r="G1383" s="68"/>
      <c r="H1383" s="68"/>
      <c r="I1383" s="68">
        <f t="shared" si="440"/>
        <v>0</v>
      </c>
      <c r="J1383" s="68">
        <f t="shared" si="441"/>
        <v>0</v>
      </c>
      <c r="K1383" s="68">
        <f t="shared" si="442"/>
        <v>0</v>
      </c>
      <c r="L1383" s="68">
        <f t="shared" si="443"/>
        <v>0</v>
      </c>
      <c r="M1383" s="68"/>
      <c r="N1383" s="72"/>
      <c r="O1383" s="8"/>
    </row>
    <row r="1384" spans="1:15" s="9" customFormat="1" ht="60">
      <c r="A1384" s="268"/>
      <c r="B1384" s="75" t="s">
        <v>2160</v>
      </c>
      <c r="C1384" s="75">
        <v>90206</v>
      </c>
      <c r="D1384" s="77" t="s">
        <v>419</v>
      </c>
      <c r="E1384" s="74" t="s">
        <v>245</v>
      </c>
      <c r="F1384" s="68">
        <v>3</v>
      </c>
      <c r="G1384" s="68"/>
      <c r="H1384" s="68"/>
      <c r="I1384" s="68">
        <f t="shared" si="440"/>
        <v>0</v>
      </c>
      <c r="J1384" s="68">
        <f t="shared" si="441"/>
        <v>0</v>
      </c>
      <c r="K1384" s="68">
        <f t="shared" si="442"/>
        <v>0</v>
      </c>
      <c r="L1384" s="68">
        <f t="shared" si="443"/>
        <v>0</v>
      </c>
      <c r="M1384" s="68"/>
      <c r="N1384" s="72"/>
      <c r="O1384" s="8"/>
    </row>
    <row r="1385" spans="1:15" s="9" customFormat="1" ht="60">
      <c r="A1385" s="268"/>
      <c r="B1385" s="75" t="s">
        <v>2161</v>
      </c>
      <c r="C1385" s="75">
        <v>90207</v>
      </c>
      <c r="D1385" s="77" t="s">
        <v>420</v>
      </c>
      <c r="E1385" s="74" t="s">
        <v>245</v>
      </c>
      <c r="F1385" s="68">
        <v>15</v>
      </c>
      <c r="G1385" s="68"/>
      <c r="H1385" s="68"/>
      <c r="I1385" s="68">
        <f t="shared" si="440"/>
        <v>0</v>
      </c>
      <c r="J1385" s="68">
        <f t="shared" si="441"/>
        <v>0</v>
      </c>
      <c r="K1385" s="68">
        <f t="shared" si="442"/>
        <v>0</v>
      </c>
      <c r="L1385" s="68">
        <f t="shared" si="443"/>
        <v>0</v>
      </c>
      <c r="M1385" s="68"/>
      <c r="N1385" s="72"/>
      <c r="O1385" s="8"/>
    </row>
    <row r="1386" spans="1:15" s="9" customFormat="1" ht="60">
      <c r="A1386" s="268"/>
      <c r="B1386" s="75" t="s">
        <v>2162</v>
      </c>
      <c r="C1386" s="75">
        <v>90208</v>
      </c>
      <c r="D1386" s="77" t="s">
        <v>421</v>
      </c>
      <c r="E1386" s="74" t="s">
        <v>245</v>
      </c>
      <c r="F1386" s="68">
        <v>3</v>
      </c>
      <c r="G1386" s="68"/>
      <c r="H1386" s="68"/>
      <c r="I1386" s="68">
        <f t="shared" si="440"/>
        <v>0</v>
      </c>
      <c r="J1386" s="68">
        <f t="shared" si="441"/>
        <v>0</v>
      </c>
      <c r="K1386" s="68">
        <f t="shared" si="442"/>
        <v>0</v>
      </c>
      <c r="L1386" s="68">
        <f t="shared" si="443"/>
        <v>0</v>
      </c>
      <c r="M1386" s="68"/>
      <c r="N1386" s="72"/>
      <c r="O1386" s="8"/>
    </row>
    <row r="1387" spans="1:15" s="9" customFormat="1" ht="60">
      <c r="A1387" s="268"/>
      <c r="B1387" s="75" t="s">
        <v>2163</v>
      </c>
      <c r="C1387" s="75">
        <v>90209</v>
      </c>
      <c r="D1387" s="77" t="s">
        <v>422</v>
      </c>
      <c r="E1387" s="74" t="s">
        <v>245</v>
      </c>
      <c r="F1387" s="68">
        <v>4</v>
      </c>
      <c r="G1387" s="68"/>
      <c r="H1387" s="68"/>
      <c r="I1387" s="68">
        <f t="shared" si="440"/>
        <v>0</v>
      </c>
      <c r="J1387" s="68">
        <f t="shared" si="441"/>
        <v>0</v>
      </c>
      <c r="K1387" s="68">
        <f t="shared" si="442"/>
        <v>0</v>
      </c>
      <c r="L1387" s="68">
        <f t="shared" si="443"/>
        <v>0</v>
      </c>
      <c r="M1387" s="68"/>
      <c r="N1387" s="72"/>
      <c r="O1387" s="8"/>
    </row>
    <row r="1388" spans="1:15" s="9" customFormat="1" ht="48">
      <c r="A1388" s="268"/>
      <c r="B1388" s="75" t="s">
        <v>2164</v>
      </c>
      <c r="C1388" s="75">
        <v>90210</v>
      </c>
      <c r="D1388" s="77" t="s">
        <v>423</v>
      </c>
      <c r="E1388" s="74" t="s">
        <v>245</v>
      </c>
      <c r="F1388" s="68">
        <v>3</v>
      </c>
      <c r="G1388" s="68"/>
      <c r="H1388" s="68"/>
      <c r="I1388" s="68">
        <f t="shared" si="440"/>
        <v>0</v>
      </c>
      <c r="J1388" s="68">
        <f t="shared" si="441"/>
        <v>0</v>
      </c>
      <c r="K1388" s="68">
        <f t="shared" si="442"/>
        <v>0</v>
      </c>
      <c r="L1388" s="68">
        <f t="shared" si="443"/>
        <v>0</v>
      </c>
      <c r="M1388" s="68"/>
      <c r="N1388" s="72"/>
      <c r="O1388" s="8"/>
    </row>
    <row r="1389" spans="1:15" s="9" customFormat="1" ht="48">
      <c r="A1389" s="268"/>
      <c r="B1389" s="75" t="s">
        <v>2165</v>
      </c>
      <c r="C1389" s="75">
        <v>90223</v>
      </c>
      <c r="D1389" s="77" t="s">
        <v>424</v>
      </c>
      <c r="E1389" s="74" t="s">
        <v>345</v>
      </c>
      <c r="F1389" s="68">
        <v>1412</v>
      </c>
      <c r="G1389" s="68"/>
      <c r="H1389" s="68"/>
      <c r="I1389" s="68">
        <f t="shared" si="440"/>
        <v>0</v>
      </c>
      <c r="J1389" s="68">
        <f t="shared" si="441"/>
        <v>0</v>
      </c>
      <c r="K1389" s="68">
        <f t="shared" si="442"/>
        <v>0</v>
      </c>
      <c r="L1389" s="68">
        <f t="shared" si="443"/>
        <v>0</v>
      </c>
      <c r="M1389" s="68"/>
      <c r="N1389" s="72"/>
      <c r="O1389" s="8"/>
    </row>
    <row r="1390" spans="1:15" s="9" customFormat="1" ht="48">
      <c r="A1390" s="268"/>
      <c r="B1390" s="75" t="s">
        <v>2166</v>
      </c>
      <c r="C1390" s="75">
        <v>90224</v>
      </c>
      <c r="D1390" s="77" t="s">
        <v>425</v>
      </c>
      <c r="E1390" s="74" t="s">
        <v>345</v>
      </c>
      <c r="F1390" s="68">
        <v>15</v>
      </c>
      <c r="G1390" s="68"/>
      <c r="H1390" s="68"/>
      <c r="I1390" s="68">
        <f t="shared" si="440"/>
        <v>0</v>
      </c>
      <c r="J1390" s="68">
        <f t="shared" si="441"/>
        <v>0</v>
      </c>
      <c r="K1390" s="68">
        <f t="shared" si="442"/>
        <v>0</v>
      </c>
      <c r="L1390" s="68">
        <f t="shared" si="443"/>
        <v>0</v>
      </c>
      <c r="M1390" s="68"/>
      <c r="N1390" s="72"/>
      <c r="O1390" s="8"/>
    </row>
    <row r="1391" spans="1:15" s="9" customFormat="1" ht="36">
      <c r="A1391" s="268"/>
      <c r="B1391" s="75" t="s">
        <v>2167</v>
      </c>
      <c r="C1391" s="75">
        <v>90235</v>
      </c>
      <c r="D1391" s="77" t="s">
        <v>431</v>
      </c>
      <c r="E1391" s="74" t="s">
        <v>345</v>
      </c>
      <c r="F1391" s="68">
        <v>144</v>
      </c>
      <c r="G1391" s="68"/>
      <c r="H1391" s="68"/>
      <c r="I1391" s="68">
        <f t="shared" si="440"/>
        <v>0</v>
      </c>
      <c r="J1391" s="68">
        <f t="shared" si="441"/>
        <v>0</v>
      </c>
      <c r="K1391" s="68">
        <f t="shared" si="442"/>
        <v>0</v>
      </c>
      <c r="L1391" s="68">
        <f t="shared" si="443"/>
        <v>0</v>
      </c>
      <c r="M1391" s="68"/>
      <c r="N1391" s="72"/>
      <c r="O1391" s="8"/>
    </row>
    <row r="1392" spans="1:15" s="9" customFormat="1" ht="36">
      <c r="A1392" s="268"/>
      <c r="B1392" s="75" t="s">
        <v>2168</v>
      </c>
      <c r="C1392" s="75">
        <v>90237</v>
      </c>
      <c r="D1392" s="77" t="s">
        <v>433</v>
      </c>
      <c r="E1392" s="74" t="s">
        <v>345</v>
      </c>
      <c r="F1392" s="68">
        <v>861</v>
      </c>
      <c r="G1392" s="68"/>
      <c r="H1392" s="68"/>
      <c r="I1392" s="68">
        <f t="shared" si="440"/>
        <v>0</v>
      </c>
      <c r="J1392" s="68">
        <f t="shared" si="441"/>
        <v>0</v>
      </c>
      <c r="K1392" s="68">
        <f t="shared" si="442"/>
        <v>0</v>
      </c>
      <c r="L1392" s="68">
        <f t="shared" si="443"/>
        <v>0</v>
      </c>
      <c r="M1392" s="68"/>
      <c r="N1392" s="72"/>
      <c r="O1392" s="8"/>
    </row>
    <row r="1393" spans="1:15" s="9" customFormat="1" ht="36">
      <c r="A1393" s="268"/>
      <c r="B1393" s="75" t="s">
        <v>2169</v>
      </c>
      <c r="C1393" s="75">
        <v>90240</v>
      </c>
      <c r="D1393" s="77" t="s">
        <v>435</v>
      </c>
      <c r="E1393" s="74" t="s">
        <v>345</v>
      </c>
      <c r="F1393" s="68">
        <v>22</v>
      </c>
      <c r="G1393" s="68"/>
      <c r="H1393" s="68"/>
      <c r="I1393" s="68">
        <f t="shared" si="440"/>
        <v>0</v>
      </c>
      <c r="J1393" s="68">
        <f t="shared" si="441"/>
        <v>0</v>
      </c>
      <c r="K1393" s="68">
        <f t="shared" si="442"/>
        <v>0</v>
      </c>
      <c r="L1393" s="68">
        <f t="shared" si="443"/>
        <v>0</v>
      </c>
      <c r="M1393" s="68"/>
      <c r="N1393" s="72"/>
      <c r="O1393" s="8"/>
    </row>
    <row r="1394" spans="1:15" s="9" customFormat="1" ht="36">
      <c r="A1394" s="268"/>
      <c r="B1394" s="75" t="s">
        <v>2170</v>
      </c>
      <c r="C1394" s="75">
        <v>90236</v>
      </c>
      <c r="D1394" s="77" t="s">
        <v>432</v>
      </c>
      <c r="E1394" s="74" t="s">
        <v>345</v>
      </c>
      <c r="F1394" s="68">
        <v>385</v>
      </c>
      <c r="G1394" s="68"/>
      <c r="H1394" s="68"/>
      <c r="I1394" s="68">
        <f t="shared" si="440"/>
        <v>0</v>
      </c>
      <c r="J1394" s="68">
        <f t="shared" si="441"/>
        <v>0</v>
      </c>
      <c r="K1394" s="68">
        <f t="shared" si="442"/>
        <v>0</v>
      </c>
      <c r="L1394" s="68">
        <f t="shared" si="443"/>
        <v>0</v>
      </c>
      <c r="M1394" s="68"/>
      <c r="N1394" s="72"/>
      <c r="O1394" s="8"/>
    </row>
    <row r="1395" spans="1:15" s="9" customFormat="1" ht="36">
      <c r="A1395" s="268"/>
      <c r="B1395" s="75" t="s">
        <v>2171</v>
      </c>
      <c r="C1395" s="75">
        <v>90238</v>
      </c>
      <c r="D1395" s="77" t="s">
        <v>434</v>
      </c>
      <c r="E1395" s="74" t="s">
        <v>345</v>
      </c>
      <c r="F1395" s="68">
        <v>15</v>
      </c>
      <c r="G1395" s="68"/>
      <c r="H1395" s="68"/>
      <c r="I1395" s="68">
        <f t="shared" si="440"/>
        <v>0</v>
      </c>
      <c r="J1395" s="68">
        <f t="shared" si="441"/>
        <v>0</v>
      </c>
      <c r="K1395" s="68">
        <f t="shared" si="442"/>
        <v>0</v>
      </c>
      <c r="L1395" s="68">
        <f t="shared" si="443"/>
        <v>0</v>
      </c>
      <c r="M1395" s="68"/>
      <c r="N1395" s="72"/>
      <c r="O1395" s="8"/>
    </row>
    <row r="1396" spans="1:15" s="9" customFormat="1" ht="12" customHeight="1">
      <c r="A1396" s="268"/>
      <c r="B1396" s="75" t="s">
        <v>2172</v>
      </c>
      <c r="C1396" s="75"/>
      <c r="D1396" s="275" t="s">
        <v>2173</v>
      </c>
      <c r="E1396" s="76"/>
      <c r="F1396" s="68"/>
      <c r="G1396" s="68"/>
      <c r="H1396" s="68"/>
      <c r="I1396" s="68" t="str">
        <f t="shared" si="440"/>
        <v/>
      </c>
      <c r="J1396" s="68" t="str">
        <f t="shared" si="441"/>
        <v/>
      </c>
      <c r="K1396" s="68" t="str">
        <f t="shared" si="442"/>
        <v/>
      </c>
      <c r="L1396" s="68" t="str">
        <f t="shared" si="443"/>
        <v/>
      </c>
      <c r="M1396" s="68"/>
      <c r="N1396" s="72"/>
      <c r="O1396" s="8"/>
    </row>
    <row r="1397" spans="1:15" s="9" customFormat="1" ht="24">
      <c r="A1397" s="268"/>
      <c r="B1397" s="75" t="s">
        <v>2174</v>
      </c>
      <c r="C1397" s="75">
        <v>90650</v>
      </c>
      <c r="D1397" s="77" t="s">
        <v>620</v>
      </c>
      <c r="E1397" s="74" t="s">
        <v>245</v>
      </c>
      <c r="F1397" s="68">
        <v>4</v>
      </c>
      <c r="G1397" s="68"/>
      <c r="H1397" s="68"/>
      <c r="I1397" s="68">
        <f t="shared" si="440"/>
        <v>0</v>
      </c>
      <c r="J1397" s="68">
        <f t="shared" si="441"/>
        <v>0</v>
      </c>
      <c r="K1397" s="68">
        <f t="shared" si="442"/>
        <v>0</v>
      </c>
      <c r="L1397" s="68">
        <f t="shared" si="443"/>
        <v>0</v>
      </c>
      <c r="M1397" s="68"/>
      <c r="N1397" s="72"/>
      <c r="O1397" s="8"/>
    </row>
    <row r="1398" spans="1:15" s="9" customFormat="1" ht="24">
      <c r="A1398" s="268"/>
      <c r="B1398" s="75" t="s">
        <v>2175</v>
      </c>
      <c r="C1398" s="75">
        <v>90651</v>
      </c>
      <c r="D1398" s="77" t="s">
        <v>621</v>
      </c>
      <c r="E1398" s="74" t="s">
        <v>245</v>
      </c>
      <c r="F1398" s="68">
        <v>3</v>
      </c>
      <c r="G1398" s="68"/>
      <c r="H1398" s="68"/>
      <c r="I1398" s="68">
        <f t="shared" si="440"/>
        <v>0</v>
      </c>
      <c r="J1398" s="68">
        <f t="shared" si="441"/>
        <v>0</v>
      </c>
      <c r="K1398" s="68">
        <f t="shared" si="442"/>
        <v>0</v>
      </c>
      <c r="L1398" s="68">
        <f t="shared" si="443"/>
        <v>0</v>
      </c>
      <c r="M1398" s="68"/>
      <c r="N1398" s="72"/>
      <c r="O1398" s="8"/>
    </row>
    <row r="1399" spans="1:15" s="9" customFormat="1" ht="24">
      <c r="A1399" s="268"/>
      <c r="B1399" s="75" t="s">
        <v>2176</v>
      </c>
      <c r="C1399" s="75">
        <v>90652</v>
      </c>
      <c r="D1399" s="77" t="s">
        <v>622</v>
      </c>
      <c r="E1399" s="74" t="s">
        <v>245</v>
      </c>
      <c r="F1399" s="68">
        <v>1</v>
      </c>
      <c r="G1399" s="68"/>
      <c r="H1399" s="68"/>
      <c r="I1399" s="68">
        <f t="shared" si="440"/>
        <v>0</v>
      </c>
      <c r="J1399" s="68">
        <f t="shared" si="441"/>
        <v>0</v>
      </c>
      <c r="K1399" s="68">
        <f t="shared" si="442"/>
        <v>0</v>
      </c>
      <c r="L1399" s="68">
        <f t="shared" si="443"/>
        <v>0</v>
      </c>
      <c r="M1399" s="68"/>
      <c r="N1399" s="72"/>
      <c r="O1399" s="8"/>
    </row>
    <row r="1400" spans="1:15" s="9" customFormat="1" ht="36">
      <c r="A1400" s="268"/>
      <c r="B1400" s="75" t="s">
        <v>2177</v>
      </c>
      <c r="C1400" s="75">
        <v>90653</v>
      </c>
      <c r="D1400" s="77" t="s">
        <v>623</v>
      </c>
      <c r="E1400" s="74" t="s">
        <v>245</v>
      </c>
      <c r="F1400" s="68">
        <v>24</v>
      </c>
      <c r="G1400" s="68"/>
      <c r="H1400" s="68"/>
      <c r="I1400" s="68">
        <f t="shared" si="440"/>
        <v>0</v>
      </c>
      <c r="J1400" s="68">
        <f t="shared" si="441"/>
        <v>0</v>
      </c>
      <c r="K1400" s="68">
        <f t="shared" si="442"/>
        <v>0</v>
      </c>
      <c r="L1400" s="68">
        <f t="shared" si="443"/>
        <v>0</v>
      </c>
      <c r="M1400" s="68"/>
      <c r="N1400" s="72"/>
      <c r="O1400" s="8"/>
    </row>
    <row r="1401" spans="1:15" s="9" customFormat="1" ht="48">
      <c r="A1401" s="268"/>
      <c r="B1401" s="75" t="s">
        <v>2178</v>
      </c>
      <c r="C1401" s="75">
        <v>90654</v>
      </c>
      <c r="D1401" s="77" t="s">
        <v>425</v>
      </c>
      <c r="E1401" s="74" t="s">
        <v>345</v>
      </c>
      <c r="F1401" s="68">
        <v>20</v>
      </c>
      <c r="G1401" s="68"/>
      <c r="H1401" s="68"/>
      <c r="I1401" s="68">
        <f t="shared" si="440"/>
        <v>0</v>
      </c>
      <c r="J1401" s="68">
        <f t="shared" si="441"/>
        <v>0</v>
      </c>
      <c r="K1401" s="68">
        <f t="shared" si="442"/>
        <v>0</v>
      </c>
      <c r="L1401" s="68">
        <f t="shared" si="443"/>
        <v>0</v>
      </c>
      <c r="M1401" s="68"/>
      <c r="N1401" s="72"/>
      <c r="O1401" s="8"/>
    </row>
    <row r="1402" spans="1:15" s="9" customFormat="1" ht="12" customHeight="1">
      <c r="A1402" s="268"/>
      <c r="B1402" s="75" t="s">
        <v>2179</v>
      </c>
      <c r="C1402" s="75"/>
      <c r="D1402" s="275" t="s">
        <v>2180</v>
      </c>
      <c r="E1402" s="76"/>
      <c r="F1402" s="68"/>
      <c r="G1402" s="68"/>
      <c r="H1402" s="68"/>
      <c r="I1402" s="68" t="str">
        <f t="shared" si="440"/>
        <v/>
      </c>
      <c r="J1402" s="68" t="str">
        <f t="shared" si="441"/>
        <v/>
      </c>
      <c r="K1402" s="68" t="str">
        <f t="shared" si="442"/>
        <v/>
      </c>
      <c r="L1402" s="68" t="str">
        <f t="shared" si="443"/>
        <v/>
      </c>
      <c r="M1402" s="68"/>
      <c r="N1402" s="72"/>
      <c r="O1402" s="8"/>
    </row>
    <row r="1403" spans="1:15" s="9" customFormat="1" ht="84">
      <c r="A1403" s="268"/>
      <c r="B1403" s="75" t="s">
        <v>2181</v>
      </c>
      <c r="C1403" s="75">
        <v>90655</v>
      </c>
      <c r="D1403" s="77" t="s">
        <v>624</v>
      </c>
      <c r="E1403" s="74" t="s">
        <v>245</v>
      </c>
      <c r="F1403" s="68">
        <v>1</v>
      </c>
      <c r="G1403" s="68"/>
      <c r="H1403" s="68"/>
      <c r="I1403" s="68">
        <f t="shared" si="440"/>
        <v>0</v>
      </c>
      <c r="J1403" s="68">
        <f t="shared" si="441"/>
        <v>0</v>
      </c>
      <c r="K1403" s="68">
        <f t="shared" si="442"/>
        <v>0</v>
      </c>
      <c r="L1403" s="68">
        <f t="shared" si="443"/>
        <v>0</v>
      </c>
      <c r="M1403" s="68"/>
      <c r="N1403" s="72"/>
      <c r="O1403" s="8"/>
    </row>
    <row r="1404" spans="1:15" s="9" customFormat="1" ht="84">
      <c r="A1404" s="268"/>
      <c r="B1404" s="75" t="s">
        <v>2182</v>
      </c>
      <c r="C1404" s="75">
        <v>90656</v>
      </c>
      <c r="D1404" s="77" t="s">
        <v>625</v>
      </c>
      <c r="E1404" s="74" t="s">
        <v>245</v>
      </c>
      <c r="F1404" s="68">
        <v>3</v>
      </c>
      <c r="G1404" s="68"/>
      <c r="H1404" s="68"/>
      <c r="I1404" s="68">
        <f t="shared" si="440"/>
        <v>0</v>
      </c>
      <c r="J1404" s="68">
        <f t="shared" si="441"/>
        <v>0</v>
      </c>
      <c r="K1404" s="68">
        <f t="shared" si="442"/>
        <v>0</v>
      </c>
      <c r="L1404" s="68">
        <f t="shared" si="443"/>
        <v>0</v>
      </c>
      <c r="M1404" s="68"/>
      <c r="N1404" s="72"/>
      <c r="O1404" s="8"/>
    </row>
    <row r="1405" spans="1:15" s="9" customFormat="1" ht="12" customHeight="1">
      <c r="A1405" s="268"/>
      <c r="B1405" s="75" t="s">
        <v>2183</v>
      </c>
      <c r="C1405" s="75"/>
      <c r="D1405" s="275" t="s">
        <v>2184</v>
      </c>
      <c r="E1405" s="76"/>
      <c r="F1405" s="68"/>
      <c r="G1405" s="68"/>
      <c r="H1405" s="68"/>
      <c r="I1405" s="68" t="str">
        <f t="shared" si="440"/>
        <v/>
      </c>
      <c r="J1405" s="68" t="str">
        <f t="shared" si="441"/>
        <v/>
      </c>
      <c r="K1405" s="68" t="str">
        <f t="shared" si="442"/>
        <v/>
      </c>
      <c r="L1405" s="68" t="str">
        <f t="shared" si="443"/>
        <v/>
      </c>
      <c r="M1405" s="68"/>
      <c r="N1405" s="72"/>
      <c r="O1405" s="8"/>
    </row>
    <row r="1406" spans="1:15" s="9" customFormat="1" ht="24">
      <c r="A1406" s="268"/>
      <c r="B1406" s="75" t="s">
        <v>2185</v>
      </c>
      <c r="C1406" s="75">
        <v>90657</v>
      </c>
      <c r="D1406" s="77" t="s">
        <v>626</v>
      </c>
      <c r="E1406" s="74" t="s">
        <v>344</v>
      </c>
      <c r="F1406" s="68">
        <v>2</v>
      </c>
      <c r="G1406" s="68"/>
      <c r="H1406" s="68"/>
      <c r="I1406" s="68">
        <f t="shared" si="440"/>
        <v>0</v>
      </c>
      <c r="J1406" s="68">
        <f t="shared" si="441"/>
        <v>0</v>
      </c>
      <c r="K1406" s="68">
        <f t="shared" si="442"/>
        <v>0</v>
      </c>
      <c r="L1406" s="68">
        <f t="shared" si="443"/>
        <v>0</v>
      </c>
      <c r="M1406" s="68"/>
      <c r="N1406" s="72"/>
      <c r="O1406" s="8"/>
    </row>
    <row r="1407" spans="1:15" s="9" customFormat="1" ht="24">
      <c r="A1407" s="268"/>
      <c r="B1407" s="75" t="s">
        <v>2186</v>
      </c>
      <c r="C1407" s="75">
        <v>90658</v>
      </c>
      <c r="D1407" s="77" t="s">
        <v>627</v>
      </c>
      <c r="E1407" s="74" t="s">
        <v>344</v>
      </c>
      <c r="F1407" s="68">
        <v>6</v>
      </c>
      <c r="G1407" s="68"/>
      <c r="H1407" s="68"/>
      <c r="I1407" s="68">
        <f t="shared" si="440"/>
        <v>0</v>
      </c>
      <c r="J1407" s="68">
        <f t="shared" si="441"/>
        <v>0</v>
      </c>
      <c r="K1407" s="68">
        <f t="shared" si="442"/>
        <v>0</v>
      </c>
      <c r="L1407" s="68">
        <f t="shared" si="443"/>
        <v>0</v>
      </c>
      <c r="M1407" s="68"/>
      <c r="N1407" s="72"/>
      <c r="O1407" s="8"/>
    </row>
    <row r="1408" spans="1:15" s="9" customFormat="1" ht="24">
      <c r="A1408" s="268"/>
      <c r="B1408" s="75" t="s">
        <v>2187</v>
      </c>
      <c r="C1408" s="75">
        <v>90659</v>
      </c>
      <c r="D1408" s="77" t="s">
        <v>628</v>
      </c>
      <c r="E1408" s="74" t="s">
        <v>344</v>
      </c>
      <c r="F1408" s="68">
        <v>13</v>
      </c>
      <c r="G1408" s="68"/>
      <c r="H1408" s="68"/>
      <c r="I1408" s="68">
        <f t="shared" si="440"/>
        <v>0</v>
      </c>
      <c r="J1408" s="68">
        <f t="shared" si="441"/>
        <v>0</v>
      </c>
      <c r="K1408" s="68">
        <f t="shared" si="442"/>
        <v>0</v>
      </c>
      <c r="L1408" s="68">
        <f t="shared" si="443"/>
        <v>0</v>
      </c>
      <c r="M1408" s="68"/>
      <c r="N1408" s="72"/>
      <c r="O1408" s="8"/>
    </row>
    <row r="1409" spans="1:15" s="9" customFormat="1" ht="24">
      <c r="A1409" s="268"/>
      <c r="B1409" s="75" t="s">
        <v>2188</v>
      </c>
      <c r="C1409" s="75">
        <v>90660</v>
      </c>
      <c r="D1409" s="77" t="s">
        <v>629</v>
      </c>
      <c r="E1409" s="74" t="s">
        <v>344</v>
      </c>
      <c r="F1409" s="68">
        <v>57</v>
      </c>
      <c r="G1409" s="68"/>
      <c r="H1409" s="68"/>
      <c r="I1409" s="68">
        <f t="shared" si="440"/>
        <v>0</v>
      </c>
      <c r="J1409" s="68">
        <f t="shared" si="441"/>
        <v>0</v>
      </c>
      <c r="K1409" s="68">
        <f t="shared" si="442"/>
        <v>0</v>
      </c>
      <c r="L1409" s="68">
        <f t="shared" si="443"/>
        <v>0</v>
      </c>
      <c r="M1409" s="68"/>
      <c r="N1409" s="72"/>
      <c r="O1409" s="8"/>
    </row>
    <row r="1410" spans="1:15" s="9" customFormat="1" ht="24">
      <c r="A1410" s="268"/>
      <c r="B1410" s="75" t="s">
        <v>2189</v>
      </c>
      <c r="C1410" s="75">
        <v>90661</v>
      </c>
      <c r="D1410" s="77" t="s">
        <v>630</v>
      </c>
      <c r="E1410" s="74" t="s">
        <v>344</v>
      </c>
      <c r="F1410" s="68">
        <v>8</v>
      </c>
      <c r="G1410" s="68"/>
      <c r="H1410" s="68"/>
      <c r="I1410" s="68">
        <f t="shared" si="440"/>
        <v>0</v>
      </c>
      <c r="J1410" s="68">
        <f t="shared" si="441"/>
        <v>0</v>
      </c>
      <c r="K1410" s="68">
        <f t="shared" si="442"/>
        <v>0</v>
      </c>
      <c r="L1410" s="68">
        <f t="shared" si="443"/>
        <v>0</v>
      </c>
      <c r="M1410" s="68"/>
      <c r="N1410" s="72"/>
      <c r="O1410" s="8"/>
    </row>
    <row r="1411" spans="1:15" s="9" customFormat="1" ht="24">
      <c r="A1411" s="268"/>
      <c r="B1411" s="75" t="s">
        <v>2190</v>
      </c>
      <c r="C1411" s="75">
        <v>90662</v>
      </c>
      <c r="D1411" s="77" t="s">
        <v>631</v>
      </c>
      <c r="E1411" s="74" t="s">
        <v>344</v>
      </c>
      <c r="F1411" s="68">
        <v>3</v>
      </c>
      <c r="G1411" s="68"/>
      <c r="H1411" s="68"/>
      <c r="I1411" s="68">
        <f t="shared" si="440"/>
        <v>0</v>
      </c>
      <c r="J1411" s="68">
        <f t="shared" si="441"/>
        <v>0</v>
      </c>
      <c r="K1411" s="68">
        <f t="shared" si="442"/>
        <v>0</v>
      </c>
      <c r="L1411" s="68">
        <f t="shared" si="443"/>
        <v>0</v>
      </c>
      <c r="M1411" s="68"/>
      <c r="N1411" s="72"/>
      <c r="O1411" s="8"/>
    </row>
    <row r="1412" spans="1:15" s="9" customFormat="1" ht="24">
      <c r="A1412" s="268"/>
      <c r="B1412" s="75" t="s">
        <v>2191</v>
      </c>
      <c r="C1412" s="75">
        <v>90663</v>
      </c>
      <c r="D1412" s="77" t="s">
        <v>632</v>
      </c>
      <c r="E1412" s="74" t="s">
        <v>344</v>
      </c>
      <c r="F1412" s="68">
        <v>3</v>
      </c>
      <c r="G1412" s="68"/>
      <c r="H1412" s="68"/>
      <c r="I1412" s="68">
        <f t="shared" si="440"/>
        <v>0</v>
      </c>
      <c r="J1412" s="68">
        <f t="shared" si="441"/>
        <v>0</v>
      </c>
      <c r="K1412" s="68">
        <f t="shared" si="442"/>
        <v>0</v>
      </c>
      <c r="L1412" s="68">
        <f t="shared" si="443"/>
        <v>0</v>
      </c>
      <c r="M1412" s="68"/>
      <c r="N1412" s="72"/>
      <c r="O1412" s="8"/>
    </row>
    <row r="1413" spans="1:15" s="9" customFormat="1" ht="24">
      <c r="A1413" s="268"/>
      <c r="B1413" s="75" t="s">
        <v>2192</v>
      </c>
      <c r="C1413" s="75">
        <v>90664</v>
      </c>
      <c r="D1413" s="77" t="s">
        <v>633</v>
      </c>
      <c r="E1413" s="74" t="s">
        <v>344</v>
      </c>
      <c r="F1413" s="68">
        <v>1</v>
      </c>
      <c r="G1413" s="68"/>
      <c r="H1413" s="68"/>
      <c r="I1413" s="68">
        <f t="shared" si="440"/>
        <v>0</v>
      </c>
      <c r="J1413" s="68">
        <f t="shared" si="441"/>
        <v>0</v>
      </c>
      <c r="K1413" s="68">
        <f t="shared" si="442"/>
        <v>0</v>
      </c>
      <c r="L1413" s="68">
        <f t="shared" si="443"/>
        <v>0</v>
      </c>
      <c r="M1413" s="68"/>
      <c r="N1413" s="72"/>
      <c r="O1413" s="8"/>
    </row>
    <row r="1414" spans="1:15" s="9" customFormat="1" ht="24">
      <c r="A1414" s="268"/>
      <c r="B1414" s="75" t="s">
        <v>2193</v>
      </c>
      <c r="C1414" s="75">
        <v>90665</v>
      </c>
      <c r="D1414" s="77" t="s">
        <v>634</v>
      </c>
      <c r="E1414" s="74" t="s">
        <v>344</v>
      </c>
      <c r="F1414" s="68">
        <v>4</v>
      </c>
      <c r="G1414" s="68"/>
      <c r="H1414" s="68"/>
      <c r="I1414" s="68">
        <f t="shared" si="440"/>
        <v>0</v>
      </c>
      <c r="J1414" s="68">
        <f t="shared" si="441"/>
        <v>0</v>
      </c>
      <c r="K1414" s="68">
        <f t="shared" si="442"/>
        <v>0</v>
      </c>
      <c r="L1414" s="68">
        <f t="shared" si="443"/>
        <v>0</v>
      </c>
      <c r="M1414" s="68"/>
      <c r="N1414" s="72"/>
      <c r="O1414" s="8"/>
    </row>
    <row r="1415" spans="1:15" s="9" customFormat="1" ht="12" customHeight="1">
      <c r="A1415" s="268"/>
      <c r="B1415" s="75" t="s">
        <v>2194</v>
      </c>
      <c r="C1415" s="75"/>
      <c r="D1415" s="275" t="s">
        <v>2195</v>
      </c>
      <c r="E1415" s="76"/>
      <c r="F1415" s="68"/>
      <c r="G1415" s="68"/>
      <c r="H1415" s="68"/>
      <c r="I1415" s="68" t="str">
        <f t="shared" si="440"/>
        <v/>
      </c>
      <c r="J1415" s="68" t="str">
        <f t="shared" si="441"/>
        <v/>
      </c>
      <c r="K1415" s="68" t="str">
        <f t="shared" si="442"/>
        <v/>
      </c>
      <c r="L1415" s="68" t="str">
        <f t="shared" si="443"/>
        <v/>
      </c>
      <c r="M1415" s="68"/>
      <c r="N1415" s="72"/>
      <c r="O1415" s="8"/>
    </row>
    <row r="1416" spans="1:15" s="9" customFormat="1" ht="36">
      <c r="A1416" s="268"/>
      <c r="B1416" s="75" t="s">
        <v>2196</v>
      </c>
      <c r="C1416" s="75">
        <v>90666</v>
      </c>
      <c r="D1416" s="77" t="s">
        <v>635</v>
      </c>
      <c r="E1416" s="74" t="s">
        <v>345</v>
      </c>
      <c r="F1416" s="68">
        <v>95</v>
      </c>
      <c r="G1416" s="68"/>
      <c r="H1416" s="68"/>
      <c r="I1416" s="68">
        <f t="shared" si="440"/>
        <v>0</v>
      </c>
      <c r="J1416" s="68">
        <f t="shared" si="441"/>
        <v>0</v>
      </c>
      <c r="K1416" s="68">
        <f t="shared" si="442"/>
        <v>0</v>
      </c>
      <c r="L1416" s="68">
        <f t="shared" si="443"/>
        <v>0</v>
      </c>
      <c r="M1416" s="68"/>
      <c r="N1416" s="72"/>
      <c r="O1416" s="8"/>
    </row>
    <row r="1417" spans="1:15" s="9" customFormat="1" ht="36">
      <c r="A1417" s="268"/>
      <c r="B1417" s="75" t="s">
        <v>2197</v>
      </c>
      <c r="C1417" s="75">
        <v>90667</v>
      </c>
      <c r="D1417" s="77" t="s">
        <v>636</v>
      </c>
      <c r="E1417" s="74" t="s">
        <v>345</v>
      </c>
      <c r="F1417" s="68">
        <v>140</v>
      </c>
      <c r="G1417" s="68"/>
      <c r="H1417" s="68"/>
      <c r="I1417" s="68">
        <f t="shared" si="440"/>
        <v>0</v>
      </c>
      <c r="J1417" s="68">
        <f t="shared" si="441"/>
        <v>0</v>
      </c>
      <c r="K1417" s="68">
        <f t="shared" si="442"/>
        <v>0</v>
      </c>
      <c r="L1417" s="68">
        <f t="shared" si="443"/>
        <v>0</v>
      </c>
      <c r="M1417" s="68"/>
      <c r="N1417" s="72"/>
      <c r="O1417" s="8"/>
    </row>
    <row r="1418" spans="1:15" s="9" customFormat="1" ht="36">
      <c r="A1418" s="268"/>
      <c r="B1418" s="75" t="s">
        <v>2198</v>
      </c>
      <c r="C1418" s="75">
        <v>90668</v>
      </c>
      <c r="D1418" s="77" t="s">
        <v>637</v>
      </c>
      <c r="E1418" s="74" t="s">
        <v>345</v>
      </c>
      <c r="F1418" s="68">
        <v>295</v>
      </c>
      <c r="G1418" s="68"/>
      <c r="H1418" s="68"/>
      <c r="I1418" s="68">
        <f t="shared" si="440"/>
        <v>0</v>
      </c>
      <c r="J1418" s="68">
        <f t="shared" si="441"/>
        <v>0</v>
      </c>
      <c r="K1418" s="68">
        <f t="shared" si="442"/>
        <v>0</v>
      </c>
      <c r="L1418" s="68">
        <f t="shared" si="443"/>
        <v>0</v>
      </c>
      <c r="M1418" s="68"/>
      <c r="N1418" s="72"/>
      <c r="O1418" s="8"/>
    </row>
    <row r="1419" spans="1:15" s="9" customFormat="1" ht="12" customHeight="1">
      <c r="A1419" s="268"/>
      <c r="B1419" s="75" t="s">
        <v>2199</v>
      </c>
      <c r="C1419" s="75"/>
      <c r="D1419" s="275" t="s">
        <v>2200</v>
      </c>
      <c r="E1419" s="76"/>
      <c r="F1419" s="68"/>
      <c r="G1419" s="68"/>
      <c r="H1419" s="68"/>
      <c r="I1419" s="68" t="str">
        <f t="shared" si="440"/>
        <v/>
      </c>
      <c r="J1419" s="68" t="str">
        <f t="shared" si="441"/>
        <v/>
      </c>
      <c r="K1419" s="68" t="str">
        <f t="shared" si="442"/>
        <v/>
      </c>
      <c r="L1419" s="68" t="str">
        <f t="shared" si="443"/>
        <v/>
      </c>
      <c r="M1419" s="68"/>
      <c r="N1419" s="72"/>
      <c r="O1419" s="8"/>
    </row>
    <row r="1420" spans="1:15" s="9" customFormat="1" ht="60">
      <c r="A1420" s="268"/>
      <c r="B1420" s="75" t="s">
        <v>2201</v>
      </c>
      <c r="C1420" s="75">
        <v>90669</v>
      </c>
      <c r="D1420" s="77" t="s">
        <v>638</v>
      </c>
      <c r="E1420" s="74" t="s">
        <v>343</v>
      </c>
      <c r="F1420" s="68">
        <v>2160</v>
      </c>
      <c r="G1420" s="68"/>
      <c r="H1420" s="68"/>
      <c r="I1420" s="68">
        <f>IF(F1420="","",G1420+H1420)</f>
        <v>0</v>
      </c>
      <c r="J1420" s="68">
        <f>IF(F1420="","",ROUND((F1420*G1420),2))</f>
        <v>0</v>
      </c>
      <c r="K1420" s="68">
        <f>IF(F1420="","",ROUND((F1420*H1420),2))</f>
        <v>0</v>
      </c>
      <c r="L1420" s="68">
        <f>IF(F1420="","",ROUND((F1420*I1420),2))</f>
        <v>0</v>
      </c>
      <c r="M1420" s="68"/>
      <c r="N1420" s="72"/>
      <c r="O1420" s="8"/>
    </row>
    <row r="1421" spans="1:15" s="9" customFormat="1" ht="12" customHeight="1">
      <c r="A1421" s="268"/>
      <c r="B1421" s="75" t="s">
        <v>2202</v>
      </c>
      <c r="C1421" s="75"/>
      <c r="D1421" s="275" t="s">
        <v>2203</v>
      </c>
      <c r="E1421" s="76"/>
      <c r="F1421" s="68"/>
      <c r="G1421" s="68"/>
      <c r="H1421" s="68"/>
      <c r="I1421" s="68" t="str">
        <f t="shared" si="440"/>
        <v/>
      </c>
      <c r="J1421" s="68" t="str">
        <f t="shared" si="441"/>
        <v/>
      </c>
      <c r="K1421" s="68" t="str">
        <f t="shared" si="442"/>
        <v/>
      </c>
      <c r="L1421" s="68" t="str">
        <f t="shared" si="443"/>
        <v/>
      </c>
      <c r="M1421" s="68"/>
      <c r="N1421" s="72"/>
      <c r="O1421" s="8"/>
    </row>
    <row r="1422" spans="1:15" s="9" customFormat="1" ht="24">
      <c r="A1422" s="268"/>
      <c r="B1422" s="75" t="s">
        <v>2204</v>
      </c>
      <c r="C1422" s="75">
        <v>90230</v>
      </c>
      <c r="D1422" s="77" t="s">
        <v>426</v>
      </c>
      <c r="E1422" s="74" t="s">
        <v>245</v>
      </c>
      <c r="F1422" s="68">
        <v>1</v>
      </c>
      <c r="G1422" s="68"/>
      <c r="H1422" s="68"/>
      <c r="I1422" s="68">
        <f t="shared" si="440"/>
        <v>0</v>
      </c>
      <c r="J1422" s="68">
        <f t="shared" si="441"/>
        <v>0</v>
      </c>
      <c r="K1422" s="68">
        <f t="shared" si="442"/>
        <v>0</v>
      </c>
      <c r="L1422" s="68">
        <f t="shared" si="443"/>
        <v>0</v>
      </c>
      <c r="M1422" s="68"/>
      <c r="N1422" s="72"/>
      <c r="O1422" s="8"/>
    </row>
    <row r="1423" spans="1:15" s="9" customFormat="1" ht="36">
      <c r="A1423" s="268"/>
      <c r="B1423" s="75" t="s">
        <v>2205</v>
      </c>
      <c r="C1423" s="75">
        <v>90231</v>
      </c>
      <c r="D1423" s="77" t="s">
        <v>427</v>
      </c>
      <c r="E1423" s="74" t="s">
        <v>245</v>
      </c>
      <c r="F1423" s="68">
        <v>1</v>
      </c>
      <c r="G1423" s="68"/>
      <c r="H1423" s="68"/>
      <c r="I1423" s="68">
        <f t="shared" si="440"/>
        <v>0</v>
      </c>
      <c r="J1423" s="68">
        <f t="shared" si="441"/>
        <v>0</v>
      </c>
      <c r="K1423" s="68">
        <f t="shared" si="442"/>
        <v>0</v>
      </c>
      <c r="L1423" s="68">
        <f t="shared" si="443"/>
        <v>0</v>
      </c>
      <c r="M1423" s="68"/>
      <c r="N1423" s="72"/>
      <c r="O1423" s="8"/>
    </row>
    <row r="1424" spans="1:15" s="9" customFormat="1" ht="24">
      <c r="A1424" s="268"/>
      <c r="B1424" s="75" t="s">
        <v>2206</v>
      </c>
      <c r="C1424" s="75">
        <v>90232</v>
      </c>
      <c r="D1424" s="77" t="s">
        <v>428</v>
      </c>
      <c r="E1424" s="74" t="s">
        <v>245</v>
      </c>
      <c r="F1424" s="68">
        <v>1</v>
      </c>
      <c r="G1424" s="68"/>
      <c r="H1424" s="68"/>
      <c r="I1424" s="68">
        <f t="shared" si="440"/>
        <v>0</v>
      </c>
      <c r="J1424" s="68">
        <f t="shared" si="441"/>
        <v>0</v>
      </c>
      <c r="K1424" s="68">
        <f t="shared" si="442"/>
        <v>0</v>
      </c>
      <c r="L1424" s="68">
        <f t="shared" si="443"/>
        <v>0</v>
      </c>
      <c r="M1424" s="68"/>
      <c r="N1424" s="72"/>
      <c r="O1424" s="8"/>
    </row>
    <row r="1425" spans="1:15" s="9" customFormat="1" ht="24">
      <c r="A1425" s="268"/>
      <c r="B1425" s="75" t="s">
        <v>2207</v>
      </c>
      <c r="C1425" s="75">
        <v>90233</v>
      </c>
      <c r="D1425" s="77" t="s">
        <v>429</v>
      </c>
      <c r="E1425" s="74" t="s">
        <v>245</v>
      </c>
      <c r="F1425" s="68">
        <v>1</v>
      </c>
      <c r="G1425" s="68"/>
      <c r="H1425" s="68"/>
      <c r="I1425" s="68">
        <f t="shared" si="440"/>
        <v>0</v>
      </c>
      <c r="J1425" s="68">
        <f t="shared" si="441"/>
        <v>0</v>
      </c>
      <c r="K1425" s="68">
        <f t="shared" si="442"/>
        <v>0</v>
      </c>
      <c r="L1425" s="68">
        <f t="shared" si="443"/>
        <v>0</v>
      </c>
      <c r="M1425" s="68"/>
      <c r="N1425" s="72"/>
      <c r="O1425" s="8"/>
    </row>
    <row r="1426" spans="1:15" s="9" customFormat="1" ht="12">
      <c r="A1426" s="268"/>
      <c r="B1426" s="75" t="s">
        <v>2208</v>
      </c>
      <c r="C1426" s="75">
        <v>90234</v>
      </c>
      <c r="D1426" s="77" t="s">
        <v>430</v>
      </c>
      <c r="E1426" s="74" t="s">
        <v>245</v>
      </c>
      <c r="F1426" s="68">
        <v>1</v>
      </c>
      <c r="G1426" s="68"/>
      <c r="H1426" s="68"/>
      <c r="I1426" s="68">
        <f t="shared" si="440"/>
        <v>0</v>
      </c>
      <c r="J1426" s="68">
        <f t="shared" si="441"/>
        <v>0</v>
      </c>
      <c r="K1426" s="68">
        <f t="shared" si="442"/>
        <v>0</v>
      </c>
      <c r="L1426" s="68">
        <f t="shared" si="443"/>
        <v>0</v>
      </c>
      <c r="M1426" s="68"/>
      <c r="N1426" s="72"/>
      <c r="O1426" s="8"/>
    </row>
    <row r="1427" spans="1:15" s="9" customFormat="1" ht="12" customHeight="1">
      <c r="A1427" s="268"/>
      <c r="B1427" s="74"/>
      <c r="C1427" s="74"/>
      <c r="D1427" s="77"/>
      <c r="E1427" s="76"/>
      <c r="F1427" s="68"/>
      <c r="G1427" s="68"/>
      <c r="H1427" s="68"/>
      <c r="I1427" s="68" t="str">
        <f t="shared" si="440"/>
        <v/>
      </c>
      <c r="J1427" s="68" t="str">
        <f t="shared" si="441"/>
        <v/>
      </c>
      <c r="K1427" s="68" t="str">
        <f t="shared" si="442"/>
        <v/>
      </c>
      <c r="L1427" s="68" t="str">
        <f t="shared" si="443"/>
        <v/>
      </c>
      <c r="M1427" s="68"/>
      <c r="N1427" s="72"/>
      <c r="O1427" s="8"/>
    </row>
    <row r="1428" spans="1:15" s="9" customFormat="1" ht="12" customHeight="1">
      <c r="A1428" s="268"/>
      <c r="B1428" s="63">
        <v>13</v>
      </c>
      <c r="C1428" s="62"/>
      <c r="D1428" s="273" t="s">
        <v>2209</v>
      </c>
      <c r="E1428" s="58"/>
      <c r="F1428" s="59"/>
      <c r="G1428" s="60"/>
      <c r="H1428" s="60"/>
      <c r="I1428" s="61" t="str">
        <f t="shared" si="440"/>
        <v/>
      </c>
      <c r="J1428" s="60" t="str">
        <f t="shared" si="441"/>
        <v/>
      </c>
      <c r="K1428" s="60" t="str">
        <f t="shared" si="442"/>
        <v/>
      </c>
      <c r="L1428" s="61" t="str">
        <f t="shared" si="443"/>
        <v/>
      </c>
      <c r="M1428" s="272">
        <f>SUM(L1429:L1449)</f>
        <v>0</v>
      </c>
      <c r="N1428" s="67"/>
      <c r="O1428" s="8"/>
    </row>
    <row r="1429" spans="1:15" s="9" customFormat="1" ht="12">
      <c r="A1429" s="268"/>
      <c r="B1429" s="75" t="s">
        <v>2210</v>
      </c>
      <c r="C1429" s="75">
        <v>90700</v>
      </c>
      <c r="D1429" s="77" t="s">
        <v>2298</v>
      </c>
      <c r="E1429" s="74" t="s">
        <v>345</v>
      </c>
      <c r="F1429" s="68">
        <v>250</v>
      </c>
      <c r="G1429" s="68"/>
      <c r="H1429" s="68"/>
      <c r="I1429" s="68">
        <f t="shared" si="440"/>
        <v>0</v>
      </c>
      <c r="J1429" s="68">
        <f t="shared" si="441"/>
        <v>0</v>
      </c>
      <c r="K1429" s="68">
        <f t="shared" si="442"/>
        <v>0</v>
      </c>
      <c r="L1429" s="68">
        <f t="shared" si="443"/>
        <v>0</v>
      </c>
      <c r="M1429" s="68"/>
      <c r="N1429" s="72"/>
      <c r="O1429" s="8"/>
    </row>
    <row r="1430" spans="1:15" s="9" customFormat="1" ht="12">
      <c r="A1430" s="268"/>
      <c r="B1430" s="75" t="s">
        <v>2211</v>
      </c>
      <c r="C1430" s="75">
        <v>90702</v>
      </c>
      <c r="D1430" s="77" t="s">
        <v>2299</v>
      </c>
      <c r="E1430" s="74" t="s">
        <v>345</v>
      </c>
      <c r="F1430" s="68">
        <v>200</v>
      </c>
      <c r="G1430" s="68"/>
      <c r="H1430" s="68"/>
      <c r="I1430" s="68">
        <f t="shared" si="440"/>
        <v>0</v>
      </c>
      <c r="J1430" s="68">
        <f t="shared" si="441"/>
        <v>0</v>
      </c>
      <c r="K1430" s="68">
        <f t="shared" si="442"/>
        <v>0</v>
      </c>
      <c r="L1430" s="68">
        <f t="shared" si="443"/>
        <v>0</v>
      </c>
      <c r="M1430" s="68"/>
      <c r="N1430" s="72"/>
      <c r="O1430" s="8"/>
    </row>
    <row r="1431" spans="1:15" s="9" customFormat="1" ht="12">
      <c r="A1431" s="268"/>
      <c r="B1431" s="75" t="s">
        <v>2212</v>
      </c>
      <c r="C1431" s="75">
        <v>90703</v>
      </c>
      <c r="D1431" s="77" t="s">
        <v>2300</v>
      </c>
      <c r="E1431" s="74" t="s">
        <v>345</v>
      </c>
      <c r="F1431" s="68">
        <v>50</v>
      </c>
      <c r="G1431" s="68"/>
      <c r="H1431" s="68"/>
      <c r="I1431" s="68">
        <f t="shared" si="440"/>
        <v>0</v>
      </c>
      <c r="J1431" s="68">
        <f t="shared" si="441"/>
        <v>0</v>
      </c>
      <c r="K1431" s="68">
        <f t="shared" si="442"/>
        <v>0</v>
      </c>
      <c r="L1431" s="68">
        <f t="shared" si="443"/>
        <v>0</v>
      </c>
      <c r="M1431" s="68"/>
      <c r="N1431" s="72"/>
      <c r="O1431" s="8"/>
    </row>
    <row r="1432" spans="1:15" s="9" customFormat="1" ht="12.75" customHeight="1">
      <c r="A1432" s="268"/>
      <c r="B1432" s="75" t="s">
        <v>2213</v>
      </c>
      <c r="C1432" s="75">
        <v>90704</v>
      </c>
      <c r="D1432" s="77" t="s">
        <v>661</v>
      </c>
      <c r="E1432" s="74" t="s">
        <v>344</v>
      </c>
      <c r="F1432" s="68">
        <v>4</v>
      </c>
      <c r="G1432" s="68"/>
      <c r="H1432" s="68"/>
      <c r="I1432" s="68">
        <f t="shared" si="440"/>
        <v>0</v>
      </c>
      <c r="J1432" s="68">
        <f t="shared" si="441"/>
        <v>0</v>
      </c>
      <c r="K1432" s="68">
        <f t="shared" si="442"/>
        <v>0</v>
      </c>
      <c r="L1432" s="68">
        <f t="shared" si="443"/>
        <v>0</v>
      </c>
      <c r="M1432" s="68"/>
      <c r="N1432" s="72"/>
      <c r="O1432" s="8"/>
    </row>
    <row r="1433" spans="1:15" s="9" customFormat="1" ht="12.75" customHeight="1">
      <c r="A1433" s="268"/>
      <c r="B1433" s="75" t="s">
        <v>2214</v>
      </c>
      <c r="C1433" s="75">
        <v>90705</v>
      </c>
      <c r="D1433" s="77" t="s">
        <v>662</v>
      </c>
      <c r="E1433" s="74" t="s">
        <v>344</v>
      </c>
      <c r="F1433" s="68">
        <v>2</v>
      </c>
      <c r="G1433" s="68"/>
      <c r="H1433" s="68"/>
      <c r="I1433" s="68">
        <f t="shared" si="440"/>
        <v>0</v>
      </c>
      <c r="J1433" s="68">
        <f t="shared" si="441"/>
        <v>0</v>
      </c>
      <c r="K1433" s="68">
        <f t="shared" si="442"/>
        <v>0</v>
      </c>
      <c r="L1433" s="68">
        <f t="shared" si="443"/>
        <v>0</v>
      </c>
      <c r="M1433" s="68"/>
      <c r="N1433" s="72"/>
      <c r="O1433" s="8"/>
    </row>
    <row r="1434" spans="1:15" s="9" customFormat="1" ht="12" customHeight="1">
      <c r="A1434" s="268"/>
      <c r="B1434" s="75" t="s">
        <v>2215</v>
      </c>
      <c r="C1434" s="75"/>
      <c r="D1434" s="275" t="s">
        <v>2216</v>
      </c>
      <c r="E1434" s="76"/>
      <c r="F1434" s="68"/>
      <c r="G1434" s="68"/>
      <c r="H1434" s="68"/>
      <c r="I1434" s="68" t="str">
        <f t="shared" si="440"/>
        <v/>
      </c>
      <c r="J1434" s="68" t="str">
        <f t="shared" si="441"/>
        <v/>
      </c>
      <c r="K1434" s="68" t="str">
        <f t="shared" si="442"/>
        <v/>
      </c>
      <c r="L1434" s="68" t="str">
        <f t="shared" si="443"/>
        <v/>
      </c>
      <c r="M1434" s="68"/>
      <c r="N1434" s="72"/>
      <c r="O1434" s="8"/>
    </row>
    <row r="1435" spans="1:15" s="9" customFormat="1" ht="12.75" customHeight="1">
      <c r="A1435" s="268"/>
      <c r="B1435" s="75" t="s">
        <v>2217</v>
      </c>
      <c r="C1435" s="75">
        <v>90706</v>
      </c>
      <c r="D1435" s="77" t="s">
        <v>663</v>
      </c>
      <c r="E1435" s="74" t="s">
        <v>344</v>
      </c>
      <c r="F1435" s="68">
        <v>55</v>
      </c>
      <c r="G1435" s="68"/>
      <c r="H1435" s="68"/>
      <c r="I1435" s="68">
        <f t="shared" si="440"/>
        <v>0</v>
      </c>
      <c r="J1435" s="68">
        <f t="shared" si="441"/>
        <v>0</v>
      </c>
      <c r="K1435" s="68">
        <f t="shared" si="442"/>
        <v>0</v>
      </c>
      <c r="L1435" s="68">
        <f t="shared" si="443"/>
        <v>0</v>
      </c>
      <c r="M1435" s="68"/>
      <c r="N1435" s="72"/>
      <c r="O1435" s="8"/>
    </row>
    <row r="1436" spans="1:15" s="9" customFormat="1" ht="12.75" customHeight="1">
      <c r="A1436" s="268"/>
      <c r="B1436" s="75" t="s">
        <v>2218</v>
      </c>
      <c r="C1436" s="75">
        <v>90707</v>
      </c>
      <c r="D1436" s="77" t="s">
        <v>664</v>
      </c>
      <c r="E1436" s="74" t="s">
        <v>344</v>
      </c>
      <c r="F1436" s="68">
        <v>3</v>
      </c>
      <c r="G1436" s="68"/>
      <c r="H1436" s="68"/>
      <c r="I1436" s="68">
        <f t="shared" si="440"/>
        <v>0</v>
      </c>
      <c r="J1436" s="68">
        <f t="shared" si="441"/>
        <v>0</v>
      </c>
      <c r="K1436" s="68">
        <f t="shared" si="442"/>
        <v>0</v>
      </c>
      <c r="L1436" s="68">
        <f t="shared" si="443"/>
        <v>0</v>
      </c>
      <c r="M1436" s="68"/>
      <c r="N1436" s="72"/>
      <c r="O1436" s="8"/>
    </row>
    <row r="1437" spans="1:15" s="9" customFormat="1" ht="12" customHeight="1">
      <c r="A1437" s="268"/>
      <c r="B1437" s="75" t="s">
        <v>2219</v>
      </c>
      <c r="C1437" s="75"/>
      <c r="D1437" s="275" t="s">
        <v>331</v>
      </c>
      <c r="E1437" s="76"/>
      <c r="F1437" s="68"/>
      <c r="G1437" s="68"/>
      <c r="H1437" s="68"/>
      <c r="I1437" s="68" t="str">
        <f t="shared" si="440"/>
        <v/>
      </c>
      <c r="J1437" s="68" t="str">
        <f t="shared" si="441"/>
        <v/>
      </c>
      <c r="K1437" s="68" t="str">
        <f t="shared" si="442"/>
        <v/>
      </c>
      <c r="L1437" s="68" t="str">
        <f t="shared" si="443"/>
        <v/>
      </c>
      <c r="M1437" s="68"/>
      <c r="N1437" s="72"/>
      <c r="O1437" s="8"/>
    </row>
    <row r="1438" spans="1:15" s="9" customFormat="1" ht="12.75" customHeight="1">
      <c r="A1438" s="268"/>
      <c r="B1438" s="75" t="s">
        <v>2220</v>
      </c>
      <c r="C1438" s="75">
        <v>90708</v>
      </c>
      <c r="D1438" s="77" t="s">
        <v>665</v>
      </c>
      <c r="E1438" s="74" t="s">
        <v>344</v>
      </c>
      <c r="F1438" s="68">
        <v>1</v>
      </c>
      <c r="G1438" s="68"/>
      <c r="H1438" s="68"/>
      <c r="I1438" s="68">
        <f t="shared" si="440"/>
        <v>0</v>
      </c>
      <c r="J1438" s="68">
        <f t="shared" si="441"/>
        <v>0</v>
      </c>
      <c r="K1438" s="68">
        <f t="shared" si="442"/>
        <v>0</v>
      </c>
      <c r="L1438" s="68">
        <f t="shared" si="443"/>
        <v>0</v>
      </c>
      <c r="M1438" s="68"/>
      <c r="N1438" s="72"/>
      <c r="O1438" s="8"/>
    </row>
    <row r="1439" spans="1:15" s="9" customFormat="1" ht="24" customHeight="1">
      <c r="A1439" s="268"/>
      <c r="B1439" s="75" t="s">
        <v>2221</v>
      </c>
      <c r="C1439" s="75">
        <v>90146</v>
      </c>
      <c r="D1439" s="77" t="s">
        <v>406</v>
      </c>
      <c r="E1439" s="74" t="s">
        <v>345</v>
      </c>
      <c r="F1439" s="68">
        <v>12</v>
      </c>
      <c r="G1439" s="68"/>
      <c r="H1439" s="68"/>
      <c r="I1439" s="68">
        <f t="shared" si="440"/>
        <v>0</v>
      </c>
      <c r="J1439" s="68">
        <f t="shared" si="441"/>
        <v>0</v>
      </c>
      <c r="K1439" s="68">
        <f t="shared" si="442"/>
        <v>0</v>
      </c>
      <c r="L1439" s="68">
        <f t="shared" si="443"/>
        <v>0</v>
      </c>
      <c r="M1439" s="68"/>
      <c r="N1439" s="72"/>
      <c r="O1439" s="8"/>
    </row>
    <row r="1440" spans="1:15" s="9" customFormat="1" ht="12" customHeight="1">
      <c r="A1440" s="268"/>
      <c r="B1440" s="75" t="s">
        <v>2222</v>
      </c>
      <c r="C1440" s="75"/>
      <c r="D1440" s="275" t="s">
        <v>2223</v>
      </c>
      <c r="E1440" s="76"/>
      <c r="F1440" s="68"/>
      <c r="G1440" s="68"/>
      <c r="H1440" s="68"/>
      <c r="I1440" s="68" t="str">
        <f t="shared" si="440"/>
        <v/>
      </c>
      <c r="J1440" s="68" t="str">
        <f t="shared" si="441"/>
        <v/>
      </c>
      <c r="K1440" s="68" t="str">
        <f t="shared" si="442"/>
        <v/>
      </c>
      <c r="L1440" s="68" t="str">
        <f t="shared" si="443"/>
        <v/>
      </c>
      <c r="M1440" s="68"/>
      <c r="N1440" s="72"/>
      <c r="O1440" s="8"/>
    </row>
    <row r="1441" spans="1:15" s="9" customFormat="1" ht="12.75" customHeight="1">
      <c r="A1441" s="268"/>
      <c r="B1441" s="75" t="s">
        <v>2224</v>
      </c>
      <c r="C1441" s="75">
        <v>90709</v>
      </c>
      <c r="D1441" s="77" t="s">
        <v>666</v>
      </c>
      <c r="E1441" s="74" t="s">
        <v>344</v>
      </c>
      <c r="F1441" s="68">
        <v>1</v>
      </c>
      <c r="G1441" s="68"/>
      <c r="H1441" s="68"/>
      <c r="I1441" s="68">
        <f t="shared" si="440"/>
        <v>0</v>
      </c>
      <c r="J1441" s="68">
        <f t="shared" si="441"/>
        <v>0</v>
      </c>
      <c r="K1441" s="68">
        <f t="shared" si="442"/>
        <v>0</v>
      </c>
      <c r="L1441" s="68">
        <f t="shared" si="443"/>
        <v>0</v>
      </c>
      <c r="M1441" s="68"/>
      <c r="N1441" s="72"/>
      <c r="O1441" s="8"/>
    </row>
    <row r="1442" spans="1:15" s="9" customFormat="1" ht="12.75" customHeight="1">
      <c r="A1442" s="268"/>
      <c r="B1442" s="75" t="s">
        <v>2225</v>
      </c>
      <c r="C1442" s="75">
        <v>90710</v>
      </c>
      <c r="D1442" s="77" t="s">
        <v>667</v>
      </c>
      <c r="E1442" s="74" t="s">
        <v>344</v>
      </c>
      <c r="F1442" s="68">
        <v>1</v>
      </c>
      <c r="G1442" s="68"/>
      <c r="H1442" s="68"/>
      <c r="I1442" s="68">
        <f t="shared" ref="I1442:I1443" si="444">IF(F1442="","",G1442+H1442)</f>
        <v>0</v>
      </c>
      <c r="J1442" s="68">
        <f t="shared" ref="J1442:J1443" si="445">IF(F1442="","",ROUND((F1442*G1442),2))</f>
        <v>0</v>
      </c>
      <c r="K1442" s="68">
        <f t="shared" ref="K1442:K1443" si="446">IF(F1442="","",ROUND((F1442*H1442),2))</f>
        <v>0</v>
      </c>
      <c r="L1442" s="68">
        <f t="shared" ref="L1442:L1443" si="447">IF(F1442="","",ROUND((F1442*I1442),2))</f>
        <v>0</v>
      </c>
      <c r="M1442" s="68"/>
      <c r="N1442" s="72"/>
      <c r="O1442" s="8"/>
    </row>
    <row r="1443" spans="1:15" s="9" customFormat="1" ht="12.75" customHeight="1">
      <c r="A1443" s="268"/>
      <c r="B1443" s="75" t="s">
        <v>2226</v>
      </c>
      <c r="C1443" s="75">
        <v>90711</v>
      </c>
      <c r="D1443" s="77" t="s">
        <v>668</v>
      </c>
      <c r="E1443" s="74" t="s">
        <v>344</v>
      </c>
      <c r="F1443" s="68">
        <v>1</v>
      </c>
      <c r="G1443" s="68"/>
      <c r="H1443" s="68"/>
      <c r="I1443" s="68">
        <f t="shared" si="444"/>
        <v>0</v>
      </c>
      <c r="J1443" s="68">
        <f t="shared" si="445"/>
        <v>0</v>
      </c>
      <c r="K1443" s="68">
        <f t="shared" si="446"/>
        <v>0</v>
      </c>
      <c r="L1443" s="68">
        <f t="shared" si="447"/>
        <v>0</v>
      </c>
      <c r="M1443" s="68"/>
      <c r="N1443" s="72"/>
      <c r="O1443" s="8"/>
    </row>
    <row r="1444" spans="1:15" s="9" customFormat="1" ht="12" customHeight="1">
      <c r="A1444" s="268"/>
      <c r="B1444" s="75" t="s">
        <v>2227</v>
      </c>
      <c r="C1444" s="75"/>
      <c r="D1444" s="275" t="s">
        <v>2228</v>
      </c>
      <c r="E1444" s="76"/>
      <c r="F1444" s="68"/>
      <c r="G1444" s="68"/>
      <c r="H1444" s="68"/>
      <c r="I1444" s="68" t="str">
        <f t="shared" ref="I1444:I1472" si="448">IF(F1444="","",G1444+H1444)</f>
        <v/>
      </c>
      <c r="J1444" s="68" t="str">
        <f t="shared" ref="J1444:J1471" si="449">IF(F1444="","",ROUND((F1444*G1444),2))</f>
        <v/>
      </c>
      <c r="K1444" s="68" t="str">
        <f t="shared" ref="K1444:K1471" si="450">IF(F1444="","",ROUND((F1444*H1444),2))</f>
        <v/>
      </c>
      <c r="L1444" s="68" t="str">
        <f t="shared" ref="L1444:L1471" si="451">IF(F1444="","",ROUND((F1444*I1444),2))</f>
        <v/>
      </c>
      <c r="M1444" s="68"/>
      <c r="N1444" s="72"/>
      <c r="O1444" s="8"/>
    </row>
    <row r="1445" spans="1:15" s="9" customFormat="1" ht="12.75" customHeight="1">
      <c r="A1445" s="268"/>
      <c r="B1445" s="75" t="s">
        <v>2229</v>
      </c>
      <c r="C1445" s="75">
        <v>90712</v>
      </c>
      <c r="D1445" s="77" t="s">
        <v>669</v>
      </c>
      <c r="E1445" s="74" t="s">
        <v>344</v>
      </c>
      <c r="F1445" s="68">
        <v>3</v>
      </c>
      <c r="G1445" s="68"/>
      <c r="H1445" s="68"/>
      <c r="I1445" s="68">
        <f t="shared" si="448"/>
        <v>0</v>
      </c>
      <c r="J1445" s="68">
        <f t="shared" si="449"/>
        <v>0</v>
      </c>
      <c r="K1445" s="68">
        <f t="shared" si="450"/>
        <v>0</v>
      </c>
      <c r="L1445" s="68">
        <f t="shared" si="451"/>
        <v>0</v>
      </c>
      <c r="M1445" s="68"/>
      <c r="N1445" s="72"/>
      <c r="O1445" s="8"/>
    </row>
    <row r="1446" spans="1:15" s="9" customFormat="1" ht="12.75" customHeight="1">
      <c r="A1446" s="268"/>
      <c r="B1446" s="75" t="s">
        <v>2230</v>
      </c>
      <c r="C1446" s="75">
        <v>90713</v>
      </c>
      <c r="D1446" s="77" t="s">
        <v>670</v>
      </c>
      <c r="E1446" s="74" t="s">
        <v>344</v>
      </c>
      <c r="F1446" s="68">
        <v>1</v>
      </c>
      <c r="G1446" s="68"/>
      <c r="H1446" s="68"/>
      <c r="I1446" s="68">
        <f t="shared" si="448"/>
        <v>0</v>
      </c>
      <c r="J1446" s="68">
        <f t="shared" si="449"/>
        <v>0</v>
      </c>
      <c r="K1446" s="68">
        <f t="shared" si="450"/>
        <v>0</v>
      </c>
      <c r="L1446" s="68">
        <f t="shared" si="451"/>
        <v>0</v>
      </c>
      <c r="M1446" s="68"/>
      <c r="N1446" s="72"/>
      <c r="O1446" s="8"/>
    </row>
    <row r="1447" spans="1:15" s="9" customFormat="1" ht="12.75" customHeight="1">
      <c r="A1447" s="268"/>
      <c r="B1447" s="75" t="s">
        <v>2231</v>
      </c>
      <c r="C1447" s="75">
        <v>90714</v>
      </c>
      <c r="D1447" s="77" t="s">
        <v>671</v>
      </c>
      <c r="E1447" s="74" t="s">
        <v>344</v>
      </c>
      <c r="F1447" s="68">
        <v>3</v>
      </c>
      <c r="G1447" s="68"/>
      <c r="H1447" s="68"/>
      <c r="I1447" s="68">
        <f t="shared" si="448"/>
        <v>0</v>
      </c>
      <c r="J1447" s="68">
        <f t="shared" si="449"/>
        <v>0</v>
      </c>
      <c r="K1447" s="68">
        <f t="shared" si="450"/>
        <v>0</v>
      </c>
      <c r="L1447" s="68">
        <f t="shared" si="451"/>
        <v>0</v>
      </c>
      <c r="M1447" s="68"/>
      <c r="N1447" s="72"/>
      <c r="O1447" s="8"/>
    </row>
    <row r="1448" spans="1:15" s="9" customFormat="1" ht="12.75" customHeight="1">
      <c r="A1448" s="268"/>
      <c r="B1448" s="75" t="s">
        <v>2232</v>
      </c>
      <c r="C1448" s="75">
        <v>90715</v>
      </c>
      <c r="D1448" s="77" t="s">
        <v>672</v>
      </c>
      <c r="E1448" s="74" t="s">
        <v>344</v>
      </c>
      <c r="F1448" s="68">
        <v>11</v>
      </c>
      <c r="G1448" s="68"/>
      <c r="H1448" s="68"/>
      <c r="I1448" s="68">
        <f t="shared" si="448"/>
        <v>0</v>
      </c>
      <c r="J1448" s="68">
        <f t="shared" si="449"/>
        <v>0</v>
      </c>
      <c r="K1448" s="68">
        <f t="shared" si="450"/>
        <v>0</v>
      </c>
      <c r="L1448" s="68">
        <f t="shared" si="451"/>
        <v>0</v>
      </c>
      <c r="M1448" s="68"/>
      <c r="N1448" s="72"/>
      <c r="O1448" s="8"/>
    </row>
    <row r="1449" spans="1:15" s="9" customFormat="1" ht="12" customHeight="1">
      <c r="A1449" s="268"/>
      <c r="B1449" s="74"/>
      <c r="C1449" s="74"/>
      <c r="D1449" s="77"/>
      <c r="E1449" s="76"/>
      <c r="F1449" s="68"/>
      <c r="G1449" s="68"/>
      <c r="H1449" s="68"/>
      <c r="I1449" s="68" t="str">
        <f t="shared" si="448"/>
        <v/>
      </c>
      <c r="J1449" s="68" t="str">
        <f t="shared" si="449"/>
        <v/>
      </c>
      <c r="K1449" s="68" t="str">
        <f t="shared" si="450"/>
        <v/>
      </c>
      <c r="L1449" s="68" t="str">
        <f t="shared" si="451"/>
        <v/>
      </c>
      <c r="M1449" s="68"/>
      <c r="N1449" s="72"/>
      <c r="O1449" s="8"/>
    </row>
    <row r="1450" spans="1:15" s="9" customFormat="1" ht="12" customHeight="1">
      <c r="A1450" s="268"/>
      <c r="B1450" s="63">
        <v>14</v>
      </c>
      <c r="C1450" s="62"/>
      <c r="D1450" s="273" t="s">
        <v>40</v>
      </c>
      <c r="E1450" s="58"/>
      <c r="F1450" s="59"/>
      <c r="G1450" s="60"/>
      <c r="H1450" s="60"/>
      <c r="I1450" s="61" t="str">
        <f t="shared" si="448"/>
        <v/>
      </c>
      <c r="J1450" s="60" t="str">
        <f t="shared" si="449"/>
        <v/>
      </c>
      <c r="K1450" s="60" t="str">
        <f t="shared" si="450"/>
        <v/>
      </c>
      <c r="L1450" s="61" t="str">
        <f t="shared" si="451"/>
        <v/>
      </c>
      <c r="M1450" s="272">
        <f>SUM(L1451)</f>
        <v>0</v>
      </c>
      <c r="N1450" s="67"/>
      <c r="O1450" s="8"/>
    </row>
    <row r="1451" spans="1:15" s="9" customFormat="1" ht="24">
      <c r="A1451" s="268"/>
      <c r="B1451" s="75" t="s">
        <v>2233</v>
      </c>
      <c r="C1451" s="75">
        <v>90580</v>
      </c>
      <c r="D1451" s="77" t="s">
        <v>598</v>
      </c>
      <c r="E1451" s="74" t="s">
        <v>344</v>
      </c>
      <c r="F1451" s="68">
        <v>3</v>
      </c>
      <c r="G1451" s="68"/>
      <c r="H1451" s="68"/>
      <c r="I1451" s="68">
        <f>IF(F1451="","",G1451+H1451)</f>
        <v>0</v>
      </c>
      <c r="J1451" s="68">
        <f>IF(F1451="","",ROUND((F1451*G1451),2))</f>
        <v>0</v>
      </c>
      <c r="K1451" s="68">
        <f>IF(F1451="","",ROUND((F1451*H1451),2))</f>
        <v>0</v>
      </c>
      <c r="L1451" s="68">
        <f>IF(F1451="","",ROUND((F1451*I1451),2))</f>
        <v>0</v>
      </c>
      <c r="M1451" s="68"/>
      <c r="N1451" s="72"/>
      <c r="O1451" s="8"/>
    </row>
    <row r="1452" spans="1:15" s="9" customFormat="1" ht="12" customHeight="1">
      <c r="A1452" s="268"/>
      <c r="B1452" s="74"/>
      <c r="C1452" s="74"/>
      <c r="D1452" s="77"/>
      <c r="E1452" s="76"/>
      <c r="F1452" s="68"/>
      <c r="G1452" s="68"/>
      <c r="H1452" s="68"/>
      <c r="I1452" s="68" t="str">
        <f t="shared" si="448"/>
        <v/>
      </c>
      <c r="J1452" s="68" t="str">
        <f t="shared" si="449"/>
        <v/>
      </c>
      <c r="K1452" s="68" t="str">
        <f t="shared" si="450"/>
        <v/>
      </c>
      <c r="L1452" s="68" t="str">
        <f t="shared" si="451"/>
        <v/>
      </c>
      <c r="M1452" s="68"/>
      <c r="N1452" s="72"/>
      <c r="O1452" s="8"/>
    </row>
    <row r="1453" spans="1:15" s="9" customFormat="1" ht="12" customHeight="1">
      <c r="A1453" s="268"/>
      <c r="B1453" s="63">
        <v>15</v>
      </c>
      <c r="C1453" s="62"/>
      <c r="D1453" s="273" t="s">
        <v>2234</v>
      </c>
      <c r="E1453" s="58"/>
      <c r="F1453" s="59"/>
      <c r="G1453" s="60"/>
      <c r="H1453" s="60"/>
      <c r="I1453" s="61" t="str">
        <f t="shared" si="448"/>
        <v/>
      </c>
      <c r="J1453" s="60" t="str">
        <f t="shared" si="449"/>
        <v/>
      </c>
      <c r="K1453" s="60" t="str">
        <f t="shared" si="450"/>
        <v/>
      </c>
      <c r="L1453" s="61" t="str">
        <f t="shared" si="451"/>
        <v/>
      </c>
      <c r="M1453" s="272">
        <f>SUM(L1454:L1467)</f>
        <v>0</v>
      </c>
      <c r="N1453" s="67"/>
      <c r="O1453" s="8"/>
    </row>
    <row r="1454" spans="1:15" s="9" customFormat="1" ht="12.75" customHeight="1">
      <c r="A1454" s="268"/>
      <c r="B1454" s="74" t="s">
        <v>2235</v>
      </c>
      <c r="C1454" s="74">
        <v>90683</v>
      </c>
      <c r="D1454" s="77" t="s">
        <v>648</v>
      </c>
      <c r="E1454" s="74" t="s">
        <v>344</v>
      </c>
      <c r="F1454" s="68">
        <v>234</v>
      </c>
      <c r="G1454" s="68"/>
      <c r="H1454" s="68"/>
      <c r="I1454" s="68">
        <f t="shared" si="448"/>
        <v>0</v>
      </c>
      <c r="J1454" s="68">
        <f t="shared" si="449"/>
        <v>0</v>
      </c>
      <c r="K1454" s="68">
        <f t="shared" si="450"/>
        <v>0</v>
      </c>
      <c r="L1454" s="68">
        <f t="shared" si="451"/>
        <v>0</v>
      </c>
      <c r="M1454" s="68"/>
      <c r="N1454" s="72"/>
      <c r="O1454" s="8"/>
    </row>
    <row r="1455" spans="1:15" s="9" customFormat="1" ht="12.75" customHeight="1">
      <c r="A1455" s="268"/>
      <c r="B1455" s="74" t="s">
        <v>2236</v>
      </c>
      <c r="C1455" s="74">
        <v>90680</v>
      </c>
      <c r="D1455" s="77" t="s">
        <v>645</v>
      </c>
      <c r="E1455" s="74" t="s">
        <v>344</v>
      </c>
      <c r="F1455" s="68">
        <v>90</v>
      </c>
      <c r="G1455" s="68"/>
      <c r="H1455" s="68"/>
      <c r="I1455" s="68">
        <f t="shared" si="448"/>
        <v>0</v>
      </c>
      <c r="J1455" s="68">
        <f t="shared" si="449"/>
        <v>0</v>
      </c>
      <c r="K1455" s="68">
        <f t="shared" si="450"/>
        <v>0</v>
      </c>
      <c r="L1455" s="68">
        <f t="shared" si="451"/>
        <v>0</v>
      </c>
      <c r="M1455" s="68"/>
      <c r="N1455" s="72"/>
      <c r="O1455" s="8"/>
    </row>
    <row r="1456" spans="1:15" s="9" customFormat="1" ht="12.75" customHeight="1">
      <c r="A1456" s="268"/>
      <c r="B1456" s="74" t="s">
        <v>2237</v>
      </c>
      <c r="C1456" s="74">
        <v>90681</v>
      </c>
      <c r="D1456" s="77" t="s">
        <v>646</v>
      </c>
      <c r="E1456" s="74" t="s">
        <v>344</v>
      </c>
      <c r="F1456" s="68">
        <v>47</v>
      </c>
      <c r="G1456" s="68"/>
      <c r="H1456" s="68"/>
      <c r="I1456" s="68">
        <f t="shared" si="448"/>
        <v>0</v>
      </c>
      <c r="J1456" s="68">
        <f t="shared" si="449"/>
        <v>0</v>
      </c>
      <c r="K1456" s="68">
        <f t="shared" si="450"/>
        <v>0</v>
      </c>
      <c r="L1456" s="68">
        <f t="shared" si="451"/>
        <v>0</v>
      </c>
      <c r="M1456" s="68"/>
      <c r="N1456" s="72"/>
      <c r="O1456" s="8"/>
    </row>
    <row r="1457" spans="1:15" s="9" customFormat="1" ht="12.75" customHeight="1">
      <c r="A1457" s="268"/>
      <c r="B1457" s="74" t="s">
        <v>2238</v>
      </c>
      <c r="C1457" s="74">
        <v>90677</v>
      </c>
      <c r="D1457" s="77" t="s">
        <v>642</v>
      </c>
      <c r="E1457" s="74" t="s">
        <v>344</v>
      </c>
      <c r="F1457" s="68">
        <v>4</v>
      </c>
      <c r="G1457" s="68"/>
      <c r="H1457" s="68"/>
      <c r="I1457" s="68">
        <f t="shared" si="448"/>
        <v>0</v>
      </c>
      <c r="J1457" s="68">
        <f t="shared" si="449"/>
        <v>0</v>
      </c>
      <c r="K1457" s="68">
        <f t="shared" si="450"/>
        <v>0</v>
      </c>
      <c r="L1457" s="68">
        <f t="shared" si="451"/>
        <v>0</v>
      </c>
      <c r="M1457" s="68"/>
      <c r="N1457" s="72"/>
      <c r="O1457" s="8"/>
    </row>
    <row r="1458" spans="1:15" s="9" customFormat="1" ht="12.75" customHeight="1">
      <c r="A1458" s="268"/>
      <c r="B1458" s="74" t="s">
        <v>2239</v>
      </c>
      <c r="C1458" s="74">
        <v>90679</v>
      </c>
      <c r="D1458" s="77" t="s">
        <v>644</v>
      </c>
      <c r="E1458" s="74" t="s">
        <v>344</v>
      </c>
      <c r="F1458" s="68">
        <v>6</v>
      </c>
      <c r="G1458" s="68"/>
      <c r="H1458" s="68"/>
      <c r="I1458" s="68">
        <f t="shared" si="448"/>
        <v>0</v>
      </c>
      <c r="J1458" s="68">
        <f t="shared" si="449"/>
        <v>0</v>
      </c>
      <c r="K1458" s="68">
        <f t="shared" si="450"/>
        <v>0</v>
      </c>
      <c r="L1458" s="68">
        <f t="shared" si="451"/>
        <v>0</v>
      </c>
      <c r="M1458" s="68"/>
      <c r="N1458" s="72"/>
      <c r="O1458" s="8"/>
    </row>
    <row r="1459" spans="1:15" s="9" customFormat="1" ht="12.75" customHeight="1">
      <c r="A1459" s="268"/>
      <c r="B1459" s="74" t="s">
        <v>2240</v>
      </c>
      <c r="C1459" s="74">
        <v>90675</v>
      </c>
      <c r="D1459" s="77" t="s">
        <v>640</v>
      </c>
      <c r="E1459" s="74" t="s">
        <v>344</v>
      </c>
      <c r="F1459" s="68">
        <v>13</v>
      </c>
      <c r="G1459" s="68"/>
      <c r="H1459" s="68"/>
      <c r="I1459" s="68">
        <f t="shared" si="448"/>
        <v>0</v>
      </c>
      <c r="J1459" s="68">
        <f t="shared" si="449"/>
        <v>0</v>
      </c>
      <c r="K1459" s="68">
        <f t="shared" si="450"/>
        <v>0</v>
      </c>
      <c r="L1459" s="68">
        <f t="shared" si="451"/>
        <v>0</v>
      </c>
      <c r="M1459" s="68"/>
      <c r="N1459" s="72"/>
      <c r="O1459" s="8"/>
    </row>
    <row r="1460" spans="1:15" s="9" customFormat="1" ht="12.75" customHeight="1">
      <c r="A1460" s="268"/>
      <c r="B1460" s="74" t="s">
        <v>2241</v>
      </c>
      <c r="C1460" s="74">
        <v>90682</v>
      </c>
      <c r="D1460" s="77" t="s">
        <v>647</v>
      </c>
      <c r="E1460" s="74" t="s">
        <v>344</v>
      </c>
      <c r="F1460" s="68">
        <v>13</v>
      </c>
      <c r="G1460" s="68"/>
      <c r="H1460" s="68"/>
      <c r="I1460" s="68">
        <f t="shared" si="448"/>
        <v>0</v>
      </c>
      <c r="J1460" s="68">
        <f t="shared" si="449"/>
        <v>0</v>
      </c>
      <c r="K1460" s="68">
        <f t="shared" si="450"/>
        <v>0</v>
      </c>
      <c r="L1460" s="68">
        <f t="shared" si="451"/>
        <v>0</v>
      </c>
      <c r="M1460" s="68"/>
      <c r="N1460" s="72"/>
      <c r="O1460" s="8"/>
    </row>
    <row r="1461" spans="1:15" s="9" customFormat="1" ht="12.75" customHeight="1">
      <c r="A1461" s="268"/>
      <c r="B1461" s="74" t="s">
        <v>2242</v>
      </c>
      <c r="C1461" s="74">
        <v>90676</v>
      </c>
      <c r="D1461" s="77" t="s">
        <v>641</v>
      </c>
      <c r="E1461" s="74" t="s">
        <v>344</v>
      </c>
      <c r="F1461" s="68">
        <v>13</v>
      </c>
      <c r="G1461" s="68"/>
      <c r="H1461" s="68"/>
      <c r="I1461" s="68">
        <f t="shared" si="448"/>
        <v>0</v>
      </c>
      <c r="J1461" s="68">
        <f t="shared" si="449"/>
        <v>0</v>
      </c>
      <c r="K1461" s="68">
        <f t="shared" si="450"/>
        <v>0</v>
      </c>
      <c r="L1461" s="68">
        <f t="shared" si="451"/>
        <v>0</v>
      </c>
      <c r="M1461" s="68"/>
      <c r="N1461" s="72"/>
      <c r="O1461" s="8"/>
    </row>
    <row r="1462" spans="1:15" s="9" customFormat="1" ht="12.75" customHeight="1">
      <c r="A1462" s="268"/>
      <c r="B1462" s="74" t="s">
        <v>2243</v>
      </c>
      <c r="C1462" s="74">
        <v>90678</v>
      </c>
      <c r="D1462" s="77" t="s">
        <v>643</v>
      </c>
      <c r="E1462" s="74" t="s">
        <v>344</v>
      </c>
      <c r="F1462" s="68">
        <v>117</v>
      </c>
      <c r="G1462" s="68"/>
      <c r="H1462" s="68"/>
      <c r="I1462" s="68">
        <f t="shared" si="448"/>
        <v>0</v>
      </c>
      <c r="J1462" s="68">
        <f t="shared" si="449"/>
        <v>0</v>
      </c>
      <c r="K1462" s="68">
        <f t="shared" si="450"/>
        <v>0</v>
      </c>
      <c r="L1462" s="68">
        <f t="shared" si="451"/>
        <v>0</v>
      </c>
      <c r="M1462" s="68"/>
      <c r="N1462" s="72"/>
      <c r="O1462" s="8"/>
    </row>
    <row r="1463" spans="1:15" s="9" customFormat="1" ht="12.75" customHeight="1">
      <c r="A1463" s="268"/>
      <c r="B1463" s="74" t="s">
        <v>2244</v>
      </c>
      <c r="C1463" s="74">
        <v>90691</v>
      </c>
      <c r="D1463" s="77" t="s">
        <v>656</v>
      </c>
      <c r="E1463" s="74" t="s">
        <v>345</v>
      </c>
      <c r="F1463" s="68">
        <v>66</v>
      </c>
      <c r="G1463" s="68"/>
      <c r="H1463" s="68"/>
      <c r="I1463" s="68">
        <f t="shared" si="448"/>
        <v>0</v>
      </c>
      <c r="J1463" s="68">
        <f t="shared" si="449"/>
        <v>0</v>
      </c>
      <c r="K1463" s="68">
        <f t="shared" si="450"/>
        <v>0</v>
      </c>
      <c r="L1463" s="68">
        <f t="shared" si="451"/>
        <v>0</v>
      </c>
      <c r="M1463" s="68"/>
      <c r="N1463" s="72"/>
      <c r="O1463" s="8"/>
    </row>
    <row r="1464" spans="1:15" s="9" customFormat="1" ht="12.75" customHeight="1">
      <c r="A1464" s="268"/>
      <c r="B1464" s="74" t="s">
        <v>2245</v>
      </c>
      <c r="C1464" s="74">
        <v>90689</v>
      </c>
      <c r="D1464" s="77" t="s">
        <v>654</v>
      </c>
      <c r="E1464" s="74" t="s">
        <v>344</v>
      </c>
      <c r="F1464" s="68">
        <v>1</v>
      </c>
      <c r="G1464" s="68"/>
      <c r="H1464" s="68"/>
      <c r="I1464" s="68">
        <f t="shared" si="448"/>
        <v>0</v>
      </c>
      <c r="J1464" s="68">
        <f t="shared" si="449"/>
        <v>0</v>
      </c>
      <c r="K1464" s="68">
        <f t="shared" si="450"/>
        <v>0</v>
      </c>
      <c r="L1464" s="68">
        <f t="shared" si="451"/>
        <v>0</v>
      </c>
      <c r="M1464" s="68"/>
      <c r="N1464" s="72"/>
      <c r="O1464" s="8"/>
    </row>
    <row r="1465" spans="1:15" s="9" customFormat="1" ht="12.75" customHeight="1">
      <c r="A1465" s="268"/>
      <c r="B1465" s="74" t="s">
        <v>2246</v>
      </c>
      <c r="C1465" s="74">
        <v>90690</v>
      </c>
      <c r="D1465" s="77" t="s">
        <v>655</v>
      </c>
      <c r="E1465" s="74" t="s">
        <v>344</v>
      </c>
      <c r="F1465" s="68">
        <v>6</v>
      </c>
      <c r="G1465" s="68"/>
      <c r="H1465" s="68"/>
      <c r="I1465" s="68">
        <f t="shared" si="448"/>
        <v>0</v>
      </c>
      <c r="J1465" s="68">
        <f t="shared" si="449"/>
        <v>0</v>
      </c>
      <c r="K1465" s="68">
        <f t="shared" si="450"/>
        <v>0</v>
      </c>
      <c r="L1465" s="68">
        <f t="shared" si="451"/>
        <v>0</v>
      </c>
      <c r="M1465" s="68"/>
      <c r="N1465" s="72"/>
      <c r="O1465" s="8"/>
    </row>
    <row r="1466" spans="1:15" s="9" customFormat="1" ht="12" customHeight="1">
      <c r="A1466" s="268"/>
      <c r="B1466" s="74" t="s">
        <v>2247</v>
      </c>
      <c r="C1466" s="74" t="s">
        <v>61</v>
      </c>
      <c r="D1466" s="77" t="s">
        <v>122</v>
      </c>
      <c r="E1466" s="74" t="s">
        <v>346</v>
      </c>
      <c r="F1466" s="68">
        <v>1092.52</v>
      </c>
      <c r="G1466" s="68"/>
      <c r="H1466" s="68"/>
      <c r="I1466" s="68">
        <f t="shared" si="448"/>
        <v>0</v>
      </c>
      <c r="J1466" s="68">
        <f t="shared" si="449"/>
        <v>0</v>
      </c>
      <c r="K1466" s="68">
        <f t="shared" si="450"/>
        <v>0</v>
      </c>
      <c r="L1466" s="68">
        <f t="shared" si="451"/>
        <v>0</v>
      </c>
      <c r="M1466" s="68"/>
      <c r="N1466" s="72"/>
      <c r="O1466" s="8"/>
    </row>
    <row r="1467" spans="1:15" s="9" customFormat="1" ht="12" customHeight="1">
      <c r="A1467" s="268"/>
      <c r="B1467" s="74"/>
      <c r="C1467" s="74"/>
      <c r="D1467" s="77"/>
      <c r="E1467" s="76"/>
      <c r="F1467" s="68"/>
      <c r="G1467" s="68"/>
      <c r="H1467" s="68"/>
      <c r="I1467" s="68" t="str">
        <f t="shared" si="448"/>
        <v/>
      </c>
      <c r="J1467" s="68" t="str">
        <f t="shared" si="449"/>
        <v/>
      </c>
      <c r="K1467" s="68" t="str">
        <f t="shared" si="450"/>
        <v/>
      </c>
      <c r="L1467" s="68" t="str">
        <f t="shared" si="451"/>
        <v/>
      </c>
      <c r="M1467" s="68"/>
      <c r="N1467" s="72"/>
      <c r="O1467" s="8"/>
    </row>
    <row r="1468" spans="1:15" s="9" customFormat="1" ht="12" customHeight="1">
      <c r="A1468" s="268"/>
      <c r="B1468" s="63">
        <v>16</v>
      </c>
      <c r="C1468" s="62"/>
      <c r="D1468" s="273" t="s">
        <v>2248</v>
      </c>
      <c r="E1468" s="58"/>
      <c r="F1468" s="59"/>
      <c r="G1468" s="60"/>
      <c r="H1468" s="60"/>
      <c r="I1468" s="61" t="str">
        <f t="shared" si="448"/>
        <v/>
      </c>
      <c r="J1468" s="60" t="str">
        <f t="shared" si="449"/>
        <v/>
      </c>
      <c r="K1468" s="60" t="str">
        <f t="shared" si="450"/>
        <v/>
      </c>
      <c r="L1468" s="61" t="str">
        <f t="shared" si="451"/>
        <v/>
      </c>
      <c r="M1468" s="272">
        <f>SUM(L1469:L1470)</f>
        <v>0</v>
      </c>
      <c r="N1468" s="67"/>
      <c r="O1468" s="8"/>
    </row>
    <row r="1469" spans="1:15" s="9" customFormat="1" ht="24" customHeight="1">
      <c r="A1469" s="268"/>
      <c r="B1469" s="74" t="s">
        <v>2249</v>
      </c>
      <c r="C1469" s="74">
        <v>72900</v>
      </c>
      <c r="D1469" s="151" t="s">
        <v>160</v>
      </c>
      <c r="E1469" s="64" t="s">
        <v>342</v>
      </c>
      <c r="F1469" s="68">
        <v>402</v>
      </c>
      <c r="G1469" s="69"/>
      <c r="H1469" s="69"/>
      <c r="I1469" s="69">
        <f t="shared" si="448"/>
        <v>0</v>
      </c>
      <c r="J1469" s="69">
        <f t="shared" si="449"/>
        <v>0</v>
      </c>
      <c r="K1469" s="69">
        <f t="shared" si="450"/>
        <v>0</v>
      </c>
      <c r="L1469" s="69">
        <f t="shared" si="451"/>
        <v>0</v>
      </c>
      <c r="M1469" s="69"/>
      <c r="N1469" s="72"/>
      <c r="O1469" s="8"/>
    </row>
    <row r="1470" spans="1:15" s="9" customFormat="1" ht="12" customHeight="1">
      <c r="A1470" s="268"/>
      <c r="B1470" s="74" t="s">
        <v>2250</v>
      </c>
      <c r="C1470" s="74">
        <v>9537</v>
      </c>
      <c r="D1470" s="151" t="s">
        <v>123</v>
      </c>
      <c r="E1470" s="64" t="s">
        <v>346</v>
      </c>
      <c r="F1470" s="68">
        <v>4058.14</v>
      </c>
      <c r="G1470" s="69"/>
      <c r="H1470" s="69"/>
      <c r="I1470" s="69">
        <f t="shared" si="448"/>
        <v>0</v>
      </c>
      <c r="J1470" s="69">
        <f t="shared" si="449"/>
        <v>0</v>
      </c>
      <c r="K1470" s="69">
        <f t="shared" si="450"/>
        <v>0</v>
      </c>
      <c r="L1470" s="69">
        <f t="shared" si="451"/>
        <v>0</v>
      </c>
      <c r="M1470" s="69"/>
      <c r="N1470" s="72"/>
      <c r="O1470" s="8"/>
    </row>
    <row r="1471" spans="1:15" s="9" customFormat="1" ht="12" customHeight="1">
      <c r="A1471" s="268"/>
      <c r="B1471" s="74"/>
      <c r="C1471" s="74"/>
      <c r="D1471" s="77"/>
      <c r="E1471" s="76"/>
      <c r="F1471" s="68"/>
      <c r="G1471" s="68" t="str">
        <f>IF(OR(C1471="",E1471=0),"",VLOOKUP(C1471,[2]PLANILHA_SERVIÇOS!#REF!,4,0))</f>
        <v/>
      </c>
      <c r="H1471" s="68" t="str">
        <f>IF(OR(C1471="",E1471=0),"",VLOOKUP(C1471,[2]PLANILHA_SERVIÇOS!#REF!,5,0))</f>
        <v/>
      </c>
      <c r="I1471" s="68" t="str">
        <f t="shared" si="448"/>
        <v/>
      </c>
      <c r="J1471" s="68" t="str">
        <f t="shared" si="449"/>
        <v/>
      </c>
      <c r="K1471" s="68" t="str">
        <f t="shared" si="450"/>
        <v/>
      </c>
      <c r="L1471" s="68" t="str">
        <f t="shared" si="451"/>
        <v/>
      </c>
      <c r="M1471" s="68"/>
      <c r="N1471" s="72"/>
      <c r="O1471" s="8"/>
    </row>
    <row r="1472" spans="1:15" s="9" customFormat="1" ht="12" customHeight="1">
      <c r="A1472" s="268"/>
      <c r="B1472" s="63"/>
      <c r="C1472" s="62"/>
      <c r="D1472" s="273" t="s">
        <v>278</v>
      </c>
      <c r="E1472" s="58"/>
      <c r="F1472" s="59"/>
      <c r="G1472" s="60" t="str">
        <f>IF(OR(C1472="",E1472=0),"",VLOOKUP(C1472,[2]PLANILHA_SERVIÇOS!#REF!,4,0))</f>
        <v/>
      </c>
      <c r="H1472" s="60" t="str">
        <f>IF(OR(C1472="",E1472=0),"",VLOOKUP(C1472,[2]PLANILHA_SERVIÇOS!#REF!,5,0))</f>
        <v/>
      </c>
      <c r="I1472" s="61" t="str">
        <f t="shared" si="448"/>
        <v/>
      </c>
      <c r="J1472" s="284">
        <f>SUM(J10:J1470)</f>
        <v>0</v>
      </c>
      <c r="K1472" s="284">
        <f>SUM(K10:K1470)</f>
        <v>0</v>
      </c>
      <c r="L1472" s="285">
        <f>SUM(L10:L1470)</f>
        <v>0</v>
      </c>
      <c r="M1472" s="284">
        <f>SUM(M9:M1470)</f>
        <v>0</v>
      </c>
      <c r="N1472" s="72"/>
      <c r="O1472" s="8"/>
    </row>
  </sheetData>
  <mergeCells count="11">
    <mergeCell ref="G5:I5"/>
    <mergeCell ref="K2:L2"/>
    <mergeCell ref="K4:L4"/>
    <mergeCell ref="K5:L5"/>
    <mergeCell ref="K6:L6"/>
    <mergeCell ref="K3:L3"/>
    <mergeCell ref="F3:I3"/>
    <mergeCell ref="F4:I4"/>
    <mergeCell ref="E5:F5"/>
    <mergeCell ref="E6:F6"/>
    <mergeCell ref="G6:I6"/>
  </mergeCells>
  <printOptions horizontalCentered="1" gridLines="1"/>
  <pageMargins left="0.19685039370078741" right="0.19685039370078741" top="0.82677165354330717" bottom="0.9055118110236221" header="0.82677165354330717" footer="0.27559055118110237"/>
  <pageSetup paperSize="9" scale="60" firstPageNumber="0" orientation="landscape" horizontalDpi="300" verticalDpi="300" r:id="rId1"/>
  <headerFooter alignWithMargins="0">
    <oddFooter>&amp;R&amp;9&amp;P de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336</TotalTime>
  <Application>Microsoft Excel</Application>
  <DocSecurity>0</DocSecurity>
  <ScaleCrop>false</ScaleCrop>
  <HeadingPairs>
    <vt:vector size="4" baseType="variant">
      <vt:variant>
        <vt:lpstr>Planilhas</vt:lpstr>
      </vt:variant>
      <vt:variant>
        <vt:i4>3</vt:i4>
      </vt:variant>
      <vt:variant>
        <vt:lpstr>Intervalos nomeados</vt:lpstr>
      </vt:variant>
      <vt:variant>
        <vt:i4>6</vt:i4>
      </vt:variant>
    </vt:vector>
  </HeadingPairs>
  <TitlesOfParts>
    <vt:vector size="9" baseType="lpstr">
      <vt:lpstr>Fechamento</vt:lpstr>
      <vt:lpstr>cronograma</vt:lpstr>
      <vt:lpstr>PLANILHA_SINTÉTICA</vt:lpstr>
      <vt:lpstr>__Anonymous_Sheet_DB__0</vt:lpstr>
      <vt:lpstr>cronograma!Area_de_impressao</vt:lpstr>
      <vt:lpstr>Fechamento!Area_de_impressao</vt:lpstr>
      <vt:lpstr>PLANILHA_SINTÉTICA!Area_de_impressao</vt:lpstr>
      <vt:lpstr>Excel_BuiltIn__FilterDatabase_6</vt:lpstr>
      <vt:lpstr>PLANILHA_SINTÉTICA!Titulos_de_impressao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Deconto</dc:creator>
  <cp:lastModifiedBy>contratos1</cp:lastModifiedBy>
  <cp:revision>52</cp:revision>
  <cp:lastPrinted>2015-02-23T22:09:17Z</cp:lastPrinted>
  <dcterms:created xsi:type="dcterms:W3CDTF">2012-02-24T19:16:29Z</dcterms:created>
  <dcterms:modified xsi:type="dcterms:W3CDTF">2015-07-15T11:41:37Z</dcterms:modified>
</cp:coreProperties>
</file>